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  <sheet name="附件3" sheetId="5" r:id="rId2"/>
    <sheet name="附件4" sheetId="6" r:id="rId3"/>
    <sheet name="附件5" sheetId="4" r:id="rId4"/>
    <sheet name="Sheet1" sheetId="9" state="hidden" r:id="rId5"/>
  </sheets>
  <definedNames>
    <definedName name="_xlnm._FilterDatabase" localSheetId="1" hidden="1">附件3!$A$16:$I$31</definedName>
    <definedName name="_xlnm.Print_Area" localSheetId="1">附件3!$A$1:$I$31</definedName>
    <definedName name="_xlnm.Print_Area" localSheetId="2">附件4!$A$1:$I$31</definedName>
    <definedName name="_xlnm._FilterDatabase" localSheetId="0" hidden="1">附件2!$A$15:$R$37</definedName>
  </definedNames>
  <calcPr calcId="144525"/>
</workbook>
</file>

<file path=xl/sharedStrings.xml><?xml version="1.0" encoding="utf-8"?>
<sst xmlns="http://schemas.openxmlformats.org/spreadsheetml/2006/main" count="365" uniqueCount="258">
  <si>
    <t>附件2-1：</t>
  </si>
  <si>
    <t>部门整体支出绩效自评表</t>
  </si>
  <si>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 xml:space="preserve"> 2022</t>
    </r>
    <r>
      <rPr>
        <sz val="11"/>
        <color rgb="FF000000"/>
        <rFont val="宋体"/>
        <charset val="134"/>
      </rPr>
      <t>年度）</t>
    </r>
  </si>
  <si>
    <t>省级预算部门名称</t>
  </si>
  <si>
    <t>湖南省供销合作总社　</t>
  </si>
  <si>
    <r>
      <rPr>
        <sz val="11"/>
        <color rgb="FF000000"/>
        <rFont val="宋体"/>
        <charset val="134"/>
      </rPr>
      <t>年度预算申请（万元）</t>
    </r>
  </si>
  <si>
    <r>
      <rPr>
        <sz val="11"/>
        <color theme="1"/>
        <rFont val="宋体"/>
        <charset val="134"/>
      </rPr>
      <t>年初预算数</t>
    </r>
  </si>
  <si>
    <r>
      <rPr>
        <sz val="11"/>
        <color theme="1"/>
        <rFont val="宋体"/>
        <charset val="134"/>
      </rPr>
      <t>全年预算数</t>
    </r>
  </si>
  <si>
    <r>
      <rPr>
        <sz val="11"/>
        <color theme="1"/>
        <rFont val="宋体"/>
        <charset val="134"/>
      </rPr>
      <t>全年执行数</t>
    </r>
  </si>
  <si>
    <r>
      <rPr>
        <sz val="11"/>
        <color theme="1"/>
        <rFont val="宋体"/>
        <charset val="134"/>
      </rPr>
      <t>分值</t>
    </r>
  </si>
  <si>
    <t>执行率</t>
  </si>
  <si>
    <r>
      <rPr>
        <sz val="11"/>
        <color theme="1"/>
        <rFont val="宋体"/>
        <charset val="134"/>
      </rPr>
      <t>得分</t>
    </r>
  </si>
  <si>
    <r>
      <rPr>
        <sz val="11"/>
        <color rgb="FF000000"/>
        <rFont val="宋体"/>
        <charset val="134"/>
      </rPr>
      <t>年度资金总额</t>
    </r>
  </si>
  <si>
    <r>
      <rPr>
        <sz val="11"/>
        <color rgb="FF000000"/>
        <rFont val="宋体"/>
        <charset val="134"/>
      </rPr>
      <t>按收入性质分：</t>
    </r>
  </si>
  <si>
    <r>
      <rPr>
        <sz val="11"/>
        <color rgb="FF000000"/>
        <rFont val="宋体"/>
        <charset val="134"/>
      </rPr>
      <t>按支出性质分：</t>
    </r>
  </si>
  <si>
    <r>
      <rPr>
        <sz val="11"/>
        <color rgb="FF000000"/>
        <rFont val="仿宋_GB2312"/>
        <charset val="134"/>
      </rPr>
      <t>其中：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一般公共预算：</t>
    </r>
    <r>
      <rPr>
        <sz val="11"/>
        <color rgb="FF000000"/>
        <rFont val="Times New Roman"/>
        <charset val="134"/>
      </rPr>
      <t>6096.26</t>
    </r>
  </si>
  <si>
    <t>其中：基本支出：7450.07</t>
  </si>
  <si>
    <r>
      <rPr>
        <sz val="11"/>
        <color rgb="FF000000"/>
        <rFont val="仿宋_GB2312"/>
        <charset val="134"/>
      </rPr>
      <t>政府性基金拨款：</t>
    </r>
    <r>
      <rPr>
        <sz val="11"/>
        <color rgb="FF000000"/>
        <rFont val="Times New Roman"/>
        <charset val="134"/>
      </rPr>
      <t>0.00</t>
    </r>
  </si>
  <si>
    <t>项目支出：4473.05</t>
  </si>
  <si>
    <t>纳入专户管理的非税收入拨款</t>
  </si>
  <si>
    <r>
      <rPr>
        <sz val="11"/>
        <color rgb="FF000000"/>
        <rFont val="仿宋_GB2312"/>
        <charset val="134"/>
      </rPr>
      <t>其他资金：</t>
    </r>
    <r>
      <rPr>
        <sz val="11"/>
        <color rgb="FF000000"/>
        <rFont val="Times New Roman"/>
        <charset val="134"/>
      </rPr>
      <t>55.96</t>
    </r>
  </si>
  <si>
    <r>
      <rPr>
        <sz val="11"/>
        <color rgb="FF000000"/>
        <rFont val="宋体"/>
        <charset val="134"/>
      </rPr>
      <t>年度总体目标</t>
    </r>
  </si>
  <si>
    <r>
      <rPr>
        <sz val="11"/>
        <color rgb="FF000000"/>
        <rFont val="宋体"/>
        <charset val="134"/>
      </rPr>
      <t>预期目标</t>
    </r>
  </si>
  <si>
    <r>
      <rPr>
        <sz val="11"/>
        <color rgb="FF000000"/>
        <rFont val="宋体"/>
        <charset val="134"/>
      </rPr>
      <t>实际完成情况　</t>
    </r>
  </si>
  <si>
    <t>坚持稳中求进工作总基调，牢记为农服务根本宗旨，持续深化综合改革、做优做强流通主业、打造“数字供销”新引擎，不断提升为农服务能力，加快成为服务农民生产生活的综合平台，成为党和政府密切联系农民群众的桥梁纽带，为全面推进乡村振兴和加快农业农村现代化作出新贡献，努力开创我省供销合作事业新局面。　　</t>
  </si>
  <si>
    <t>我社机关按照年初确定的绩效目标，围绕改革发展及为农服务等方面认真履责，资金基本在当年度执行完毕，较好地完成了全年任务。</t>
  </si>
  <si>
    <r>
      <rPr>
        <sz val="11"/>
        <color rgb="FF000000"/>
        <rFont val="宋体"/>
        <charset val="134"/>
      </rPr>
      <t>绩效指标</t>
    </r>
  </si>
  <si>
    <r>
      <rPr>
        <sz val="11"/>
        <color rgb="FF000000"/>
        <rFont val="宋体"/>
        <charset val="134"/>
      </rPr>
      <t>一级指标</t>
    </r>
  </si>
  <si>
    <r>
      <rPr>
        <sz val="11"/>
        <color rgb="FF000000"/>
        <rFont val="宋体"/>
        <charset val="134"/>
      </rPr>
      <t>二级指标</t>
    </r>
  </si>
  <si>
    <r>
      <rPr>
        <sz val="11"/>
        <color rgb="FF000000"/>
        <rFont val="宋体"/>
        <charset val="134"/>
      </rPr>
      <t>三级指标</t>
    </r>
  </si>
  <si>
    <r>
      <rPr>
        <sz val="11"/>
        <color rgb="FF000000"/>
        <rFont val="宋体"/>
        <charset val="134"/>
      </rPr>
      <t>年度指标值</t>
    </r>
  </si>
  <si>
    <r>
      <rPr>
        <sz val="11"/>
        <color rgb="FF000000"/>
        <rFont val="宋体"/>
        <charset val="134"/>
      </rPr>
      <t>实际完成值（综合）</t>
    </r>
  </si>
  <si>
    <r>
      <rPr>
        <sz val="11"/>
        <color rgb="FF000000"/>
        <rFont val="宋体"/>
        <charset val="134"/>
      </rPr>
      <t>分值</t>
    </r>
  </si>
  <si>
    <r>
      <rPr>
        <sz val="11"/>
        <color rgb="FF000000"/>
        <rFont val="宋体"/>
        <charset val="134"/>
      </rPr>
      <t>实际完成值</t>
    </r>
  </si>
  <si>
    <r>
      <rPr>
        <sz val="11"/>
        <color rgb="FF000000"/>
        <rFont val="宋体"/>
        <charset val="134"/>
      </rPr>
      <t>偏差原因分析及改进措施</t>
    </r>
  </si>
  <si>
    <r>
      <rPr>
        <sz val="11"/>
        <color rgb="FF000000"/>
        <rFont val="宋体"/>
        <charset val="134"/>
      </rPr>
      <t>机关</t>
    </r>
  </si>
  <si>
    <r>
      <rPr>
        <sz val="11"/>
        <color rgb="FF000000"/>
        <rFont val="宋体"/>
        <charset val="134"/>
      </rPr>
      <t>医院</t>
    </r>
  </si>
  <si>
    <t>银华</t>
  </si>
  <si>
    <t>机关</t>
  </si>
  <si>
    <t>医院</t>
  </si>
  <si>
    <r>
      <rPr>
        <sz val="11"/>
        <color rgb="FF000000"/>
        <rFont val="宋体"/>
        <charset val="134"/>
      </rPr>
      <t>产出指标</t>
    </r>
    <r>
      <rPr>
        <sz val="11"/>
        <color rgb="FF000000"/>
        <rFont val="Times New Roman"/>
        <charset val="134"/>
      </rPr>
      <t xml:space="preserve">
(50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</si>
  <si>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"/>
        <charset val="134"/>
      </rPr>
      <t>数量指标</t>
    </r>
  </si>
  <si>
    <t>在职人员控制率</t>
  </si>
  <si>
    <t>在职人员控制率=（在职人员数/编制数）×100%。
在职人员数：部门实际在职人数，以财政部确定的部门决算编制口径为准。
编制数：机构编制部门核定批复的部门的人员编制数；
按在职人员控制率*权重计分。</t>
  </si>
  <si>
    <t>“三公经费”变动率</t>
  </si>
  <si>
    <t>三公经费：年度预算安排的因公出国（境）费、公务车辆购置及运行费和公务接待费。
三公经费变动率=[（本年度三公经费总额-上年度“三公经费总额）/上年度“三公经费”总额]×100%。
按三公经费”变动率*权重计分。</t>
  </si>
  <si>
    <t>重点项目支出保障率</t>
  </si>
  <si>
    <t>重点项目支出保障率=（重点项目支出/项目总支出）×100%。
重点项目支出：部门（单位）年度预算安排的，与本部门履职和发展密切相关、具有明显社会和经济影响、党委政府关心或社会比较关注的项目支出总额。项目总支出：部门（单位）年度预算安排的项目支出总额。
按重点项目支出保障率*权重计分。</t>
  </si>
  <si>
    <r>
      <rPr>
        <sz val="11"/>
        <color rgb="FF000000"/>
        <rFont val="宋体"/>
        <charset val="134"/>
      </rPr>
      <t>质量指标</t>
    </r>
  </si>
  <si>
    <t>预算执行率</t>
  </si>
  <si>
    <t>　　预算执行率=本年度预算完成数/预算调整数*100%；
本项得分=实际执行率×指标分值；
   按预算执行率*权重计分。</t>
  </si>
  <si>
    <t>预算调整率</t>
  </si>
  <si>
    <t>　预算调整率=（预算调整金额/年初预算数）×100%。预算调整数：部门在本年度内涉及预算的追加、追减或结构调整的资金总和（因落实国家政策、发生不可抗力、上级部门或本级党委政府临时交办而产生的调整除外）。
  按预算调整率*权重计分。</t>
  </si>
  <si>
    <r>
      <rPr>
        <sz val="11"/>
        <color rgb="FF000000"/>
        <rFont val="宋体"/>
        <charset val="134"/>
      </rPr>
      <t>增加了升级专项资金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宋体"/>
        <charset val="134"/>
      </rPr>
      <t>万元，主要是棉花目标价格补贴。</t>
    </r>
  </si>
  <si>
    <t>政府采购执行率</t>
  </si>
  <si>
    <t>政府采购执行率=（实际采购金额合计数/采购计划金额合计数）×100%；
如实际采购金额大于采购计划金额则本项不得分。
政府采购预算是指采购机关根据事业发展计划和行政任务编制的、并经过规定程序批准的年度政府采购计划。
  按政府采购执行率*权重计分。</t>
  </si>
  <si>
    <t>公用经费控制率</t>
  </si>
  <si>
    <r>
      <rPr>
        <sz val="11"/>
        <color theme="1"/>
        <rFont val="宋体"/>
        <charset val="134"/>
      </rPr>
      <t>公用经费控制率</t>
    </r>
    <r>
      <rPr>
        <sz val="11"/>
        <color theme="1"/>
        <rFont val="Times New Roman"/>
        <charset val="134"/>
      </rPr>
      <t>=</t>
    </r>
    <r>
      <rPr>
        <sz val="11"/>
        <color theme="1"/>
        <rFont val="宋体"/>
        <charset val="134"/>
      </rPr>
      <t>（实际支出公用经费总额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预算安排公用经费总额）</t>
    </r>
    <r>
      <rPr>
        <sz val="11"/>
        <color theme="1"/>
        <rFont val="Times New Roman"/>
        <charset val="134"/>
      </rPr>
      <t>×100%</t>
    </r>
    <r>
      <rPr>
        <sz val="11"/>
        <color theme="1"/>
        <rFont val="宋体"/>
        <charset val="134"/>
      </rPr>
      <t>。
  按公用经费控制率*权重计分。</t>
    </r>
  </si>
  <si>
    <t>“三公经费”控制率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</si>
  <si>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三公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经费实际支出数</t>
    </r>
    <r>
      <rPr>
        <sz val="11"/>
        <color theme="1"/>
        <rFont val="Times New Roman"/>
        <charset val="134"/>
      </rPr>
      <t>≤</t>
    </r>
    <r>
      <rPr>
        <sz val="11"/>
        <color theme="1"/>
        <rFont val="宋体"/>
        <charset val="134"/>
      </rPr>
      <t>预算安排的三公经费数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得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分，否则不得分。</t>
    </r>
  </si>
  <si>
    <t>资金使用合规性</t>
  </si>
  <si>
    <t>1.预算执行规范性1分，按规定履行调整报批手续或未发生调整的，且按事项完成进度支付资金的得满分，否则酌情扣分。
2.事项支出的合规性2分，资金管理、费用标准、支付符合有关制度规定的得满分，超范围、超标准支出，虚列支出，截留、挤占、挪用资金的，以及其他不符合制度规定支出的，视情节严重情况扣分，直至扣到0分。
3.会计核算规范性1分，规范执行会计核算制度得满分，未按规定设专账核算，或支出凭证不符合规定，或其他核算不规范的，视具体情况扣分。
4.重大项目支出经过评估论证和必要决策程序的得1分，否则酌情扣分。
以上发现一处不符合扣0.5分，扣完为止。</t>
  </si>
  <si>
    <r>
      <rPr>
        <sz val="11"/>
        <color rgb="FF000000"/>
        <rFont val="宋体"/>
        <charset val="134"/>
      </rPr>
      <t>时效指标</t>
    </r>
  </si>
  <si>
    <r>
      <rPr>
        <sz val="11"/>
        <color theme="1"/>
        <rFont val="宋体"/>
        <charset val="134"/>
      </rPr>
      <t>预决算信息公开性</t>
    </r>
  </si>
  <si>
    <t>1.按规定内容，在规定时限和范围内公开的，得4分；
2.进行了公开，但未达到时限，内容或范围要求的，得2分。
3.没有进行公开的，得0分；
4.涉密单位不需要公开相关信息的，得4分。</t>
  </si>
  <si>
    <r>
      <rPr>
        <sz val="11"/>
        <color rgb="FF000000"/>
        <rFont val="宋体"/>
        <charset val="134"/>
      </rPr>
      <t>成本指标</t>
    </r>
  </si>
  <si>
    <t>项目实施程序</t>
  </si>
  <si>
    <t>1.项目前期开展了可行性研究或调研，论证较为充分的，项目的设立及调整按规定履行报批程续，得2分；
2.项目招投标、建设、验收等或方案实施严格执行相关制度规定的，得3分；
评价时发现有项目不符合上述条件的，酌情扣分。</t>
  </si>
  <si>
    <t>管理制度健全性</t>
  </si>
  <si>
    <t xml:space="preserve">部门制订了财政资金管理、内部财务、内部控制等制度的，上述资金、财务和内控制度得到有效执行，能提供相关佐证材料的，得5分；
评价时发现有项目不符合上述条件的，发现一处不符合扣0.5分，扣完为止。
</t>
  </si>
  <si>
    <t>资产管理安全性</t>
  </si>
  <si>
    <t xml:space="preserve">1.资产配置合理、保管完整，账实相符的，得2.5分；
2.资产有偿使用及处置收入及时足额上缴，得2.5分。
</t>
  </si>
  <si>
    <t>固定资产利用率</t>
  </si>
  <si>
    <t>部门（单位）实际在用固定资产总额与所有固定资产总额的比例，用以反映和考核部门（单位）固定资产使用效率程度。
  按固定资产利用率*权重计分。</t>
  </si>
  <si>
    <r>
      <rPr>
        <sz val="11"/>
        <color rgb="FF000000"/>
        <rFont val="宋体"/>
        <charset val="134"/>
      </rPr>
      <t>效益指标（</t>
    </r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分）</t>
    </r>
  </si>
  <si>
    <r>
      <rPr>
        <sz val="11"/>
        <color rgb="FF000000"/>
        <rFont val="宋体"/>
        <charset val="134"/>
      </rPr>
      <t>经济效益指标</t>
    </r>
  </si>
  <si>
    <t>促进经济发展，增加经济效益</t>
  </si>
  <si>
    <t>营业总收入、利润总额等</t>
  </si>
  <si>
    <r>
      <rPr>
        <sz val="11"/>
        <color rgb="FF000000"/>
        <rFont val="宋体"/>
        <charset val="134"/>
      </rPr>
      <t>社会效益指标</t>
    </r>
  </si>
  <si>
    <t>提升为农服务能力，提供优质的医疗服务</t>
  </si>
  <si>
    <t>提供优质的医疗服务</t>
  </si>
  <si>
    <r>
      <rPr>
        <sz val="11"/>
        <color rgb="FF000000"/>
        <rFont val="宋体"/>
        <charset val="134"/>
      </rPr>
      <t>生态效益指标</t>
    </r>
  </si>
  <si>
    <r>
      <rPr>
        <sz val="11"/>
        <color rgb="FF000000"/>
        <rFont val="宋体"/>
        <charset val="134"/>
      </rPr>
      <t>绿色节能</t>
    </r>
  </si>
  <si>
    <r>
      <rPr>
        <sz val="11"/>
        <color rgb="FF000000"/>
        <rFont val="宋体"/>
        <charset val="134"/>
      </rPr>
      <t>　建设绿色节能机关、校园、医院等。</t>
    </r>
  </si>
  <si>
    <r>
      <rPr>
        <sz val="11"/>
        <color rgb="FF000000"/>
        <rFont val="宋体"/>
        <charset val="134"/>
      </rPr>
      <t>可持续影响指标</t>
    </r>
  </si>
  <si>
    <r>
      <rPr>
        <sz val="11"/>
        <color rgb="FF000000"/>
        <rFont val="宋体"/>
        <charset val="134"/>
      </rPr>
      <t>可持续影响</t>
    </r>
  </si>
  <si>
    <t>　以服务“三农”为出发点和落脚点，深入贯彻落实中发〔2015〕11号和湘发〔2016〕3号文件精神；提供优质医疗服务。
　</t>
  </si>
  <si>
    <r>
      <rPr>
        <sz val="11"/>
        <color rgb="FF000000"/>
        <rFont val="宋体"/>
        <charset val="134"/>
      </rPr>
      <t>满意度指标（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分）</t>
    </r>
  </si>
  <si>
    <r>
      <rPr>
        <sz val="11"/>
        <color rgb="FF000000"/>
        <rFont val="宋体"/>
        <charset val="134"/>
      </rPr>
      <t>服务对象满意度指标</t>
    </r>
  </si>
  <si>
    <r>
      <rPr>
        <sz val="11"/>
        <color rgb="FF000000"/>
        <rFont val="宋体"/>
        <charset val="134"/>
      </rPr>
      <t>社会公众或服务对象满意度</t>
    </r>
  </si>
  <si>
    <t>　　社会公众或服务对象是指部门（单位）履行职责而影响到的部门、群体或个人，一般采取社会调查的方式。满意度在85%及以上得分为满分，每低于标准下降1%扣除0.1分。
　</t>
  </si>
  <si>
    <r>
      <rPr>
        <sz val="11"/>
        <color rgb="FF000000"/>
        <rFont val="宋体"/>
        <charset val="134"/>
      </rPr>
      <t>总分</t>
    </r>
  </si>
  <si>
    <t xml:space="preserve"> </t>
  </si>
  <si>
    <r>
      <rPr>
        <sz val="11"/>
        <color theme="1"/>
        <rFont val="宋体"/>
        <charset val="134"/>
      </rPr>
      <t>填表人：</t>
    </r>
    <r>
      <rPr>
        <sz val="11"/>
        <color theme="1"/>
        <rFont val="Times New Roman"/>
        <charset val="134"/>
      </rPr>
      <t xml:space="preserve">                                              </t>
    </r>
  </si>
  <si>
    <t xml:space="preserve">填报日期：       </t>
  </si>
  <si>
    <t xml:space="preserve">联系电话：     </t>
  </si>
  <si>
    <t>单位负责人签字：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</si>
  <si>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2-2</t>
    </r>
  </si>
  <si>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黑体"/>
        <charset val="134"/>
      </rPr>
      <t>年度项目支出绩效自评表（业务工作经费）</t>
    </r>
  </si>
  <si>
    <r>
      <rPr>
        <sz val="11"/>
        <color theme="1"/>
        <rFont val="宋体"/>
        <charset val="134"/>
      </rPr>
      <t>单位名称：湖南省供销合作总社　</t>
    </r>
  </si>
  <si>
    <r>
      <rPr>
        <sz val="11"/>
        <color theme="1"/>
        <rFont val="宋体"/>
        <charset val="134"/>
      </rPr>
      <t>项目支出名称</t>
    </r>
  </si>
  <si>
    <r>
      <rPr>
        <sz val="11"/>
        <color theme="1"/>
        <rFont val="宋体"/>
        <charset val="134"/>
      </rPr>
      <t>业务工作经费</t>
    </r>
  </si>
  <si>
    <r>
      <rPr>
        <sz val="11"/>
        <color theme="1"/>
        <rFont val="宋体"/>
        <charset val="134"/>
      </rPr>
      <t>主管部门</t>
    </r>
  </si>
  <si>
    <r>
      <rPr>
        <sz val="11"/>
        <color theme="1"/>
        <rFont val="宋体"/>
        <charset val="134"/>
      </rPr>
      <t>实施单位</t>
    </r>
  </si>
  <si>
    <r>
      <rPr>
        <sz val="11"/>
        <color theme="1"/>
        <rFont val="宋体"/>
        <charset val="134"/>
      </rPr>
      <t>湖南省供销合作总社　</t>
    </r>
  </si>
  <si>
    <r>
      <rPr>
        <sz val="11"/>
        <color theme="1"/>
        <rFont val="宋体"/>
        <charset val="134"/>
      </rPr>
      <t>项目资金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（万元）</t>
    </r>
  </si>
  <si>
    <r>
      <rPr>
        <sz val="11"/>
        <color theme="1"/>
        <rFont val="宋体"/>
        <charset val="134"/>
      </rPr>
      <t>年度资金总额　</t>
    </r>
  </si>
  <si>
    <r>
      <rPr>
        <sz val="11"/>
        <color rgb="FF000000"/>
        <rFont val="宋体"/>
        <charset val="134"/>
      </rPr>
      <t>年初预算数</t>
    </r>
  </si>
  <si>
    <r>
      <rPr>
        <sz val="11"/>
        <color rgb="FF000000"/>
        <rFont val="宋体"/>
        <charset val="134"/>
      </rPr>
      <t>全年预算数</t>
    </r>
  </si>
  <si>
    <r>
      <rPr>
        <sz val="11"/>
        <color theme="1"/>
        <rFont val="宋体"/>
        <charset val="134"/>
      </rPr>
      <t>执行率</t>
    </r>
  </si>
  <si>
    <r>
      <rPr>
        <sz val="11"/>
        <color theme="1"/>
        <rFont val="宋体"/>
        <charset val="134"/>
      </rPr>
      <t>其中：当年财政拨款　</t>
    </r>
  </si>
  <si>
    <r>
      <rPr>
        <sz val="11"/>
        <color theme="1"/>
        <rFont val="宋体"/>
        <charset val="134"/>
      </rPr>
      <t>上年结转资金　</t>
    </r>
  </si>
  <si>
    <r>
      <rPr>
        <sz val="11"/>
        <color theme="1"/>
        <rFont val="宋体"/>
        <charset val="134"/>
      </rPr>
      <t>其他资金</t>
    </r>
  </si>
  <si>
    <r>
      <rPr>
        <sz val="11"/>
        <color theme="1"/>
        <rFont val="宋体"/>
        <charset val="134"/>
      </rPr>
      <t>年度总体目标</t>
    </r>
  </si>
  <si>
    <r>
      <rPr>
        <sz val="11"/>
        <color theme="1"/>
        <rFont val="宋体"/>
        <charset val="134"/>
      </rPr>
      <t>预期目标</t>
    </r>
  </si>
  <si>
    <r>
      <rPr>
        <sz val="11"/>
        <color theme="1"/>
        <rFont val="宋体"/>
        <charset val="134"/>
      </rPr>
      <t>实际完成情况　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</si>
  <si>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、进一步完善组织基础，打造服务农民生产生活的综合平台；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、完善农资供应保障机制，农资供应“主渠道”地位得到巩固。</t>
    </r>
  </si>
  <si>
    <r>
      <rPr>
        <sz val="11"/>
        <color theme="1"/>
        <rFont val="宋体"/>
        <charset val="134"/>
      </rPr>
      <t>已完成预期目标。</t>
    </r>
  </si>
  <si>
    <r>
      <rPr>
        <sz val="11"/>
        <color theme="1"/>
        <rFont val="宋体"/>
        <charset val="134"/>
      </rPr>
      <t>绩效指标</t>
    </r>
  </si>
  <si>
    <r>
      <rPr>
        <sz val="11"/>
        <color theme="1"/>
        <rFont val="宋体"/>
        <charset val="134"/>
      </rPr>
      <t>一级指标</t>
    </r>
  </si>
  <si>
    <r>
      <rPr>
        <sz val="11"/>
        <color theme="1"/>
        <rFont val="宋体"/>
        <charset val="134"/>
      </rPr>
      <t>二级指标</t>
    </r>
  </si>
  <si>
    <r>
      <rPr>
        <sz val="11"/>
        <color theme="1"/>
        <rFont val="宋体"/>
        <charset val="134"/>
      </rPr>
      <t>三级指标</t>
    </r>
  </si>
  <si>
    <r>
      <rPr>
        <sz val="11"/>
        <color theme="1"/>
        <rFont val="宋体"/>
        <charset val="134"/>
      </rPr>
      <t>年度指标值</t>
    </r>
  </si>
  <si>
    <r>
      <rPr>
        <sz val="11"/>
        <color theme="1"/>
        <rFont val="宋体"/>
        <charset val="134"/>
      </rPr>
      <t>实际完成值</t>
    </r>
  </si>
  <si>
    <r>
      <rPr>
        <sz val="11"/>
        <color theme="1"/>
        <rFont val="宋体"/>
        <charset val="134"/>
      </rPr>
      <t>偏差原因分析及改进措施</t>
    </r>
  </si>
  <si>
    <r>
      <rPr>
        <sz val="11"/>
        <color theme="1"/>
        <rFont val="宋体"/>
        <charset val="134"/>
      </rPr>
      <t>产出指标（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</si>
  <si>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宋体"/>
        <charset val="134"/>
      </rPr>
      <t>数量指标</t>
    </r>
  </si>
  <si>
    <t>全省14个市社、109个县级社设立理事会和监事会</t>
  </si>
  <si>
    <t>社有企业改革完成率</t>
  </si>
  <si>
    <t>为湖南省供应化肥量</t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</si>
  <si>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万砘</t>
    </r>
  </si>
  <si>
    <t>248.9万吨</t>
  </si>
  <si>
    <t>新建淡储机制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</si>
  <si>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个市（州）</t>
    </r>
  </si>
  <si>
    <r>
      <rPr>
        <sz val="11"/>
        <color theme="1"/>
        <rFont val="宋体"/>
        <charset val="134"/>
      </rPr>
      <t>质量指标</t>
    </r>
  </si>
  <si>
    <t>新改造薄弱基层社数量</t>
  </si>
  <si>
    <t>全年全省新增土地全托管面积</t>
  </si>
  <si>
    <t>获得省级荣誉</t>
  </si>
  <si>
    <r>
      <rPr>
        <sz val="11"/>
        <color theme="1"/>
        <rFont val="Arial"/>
        <charset val="134"/>
      </rPr>
      <t>≥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次</t>
    </r>
  </si>
  <si>
    <t>时效指标</t>
  </si>
  <si>
    <t>项目完成及时率</t>
  </si>
  <si>
    <t>年度各项工作任务完成期限</t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</si>
  <si>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日前</t>
    </r>
  </si>
  <si>
    <r>
      <rPr>
        <sz val="11"/>
        <color theme="1"/>
        <rFont val="宋体"/>
        <charset val="134"/>
      </rPr>
      <t>成本指标</t>
    </r>
  </si>
  <si>
    <t>项目支出成本</t>
  </si>
  <si>
    <t>不超预算</t>
  </si>
  <si>
    <t>未超预算</t>
  </si>
  <si>
    <r>
      <rPr>
        <sz val="11"/>
        <color theme="1"/>
        <rFont val="宋体"/>
        <charset val="134"/>
      </rPr>
      <t>效益指标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</si>
  <si>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宋体"/>
        <charset val="134"/>
      </rPr>
      <t>社会效益指标</t>
    </r>
  </si>
  <si>
    <t>县域流通服务能力</t>
  </si>
  <si>
    <t>稳步提升</t>
  </si>
  <si>
    <t>激活闲置资源</t>
  </si>
  <si>
    <t>效果显著</t>
  </si>
  <si>
    <r>
      <rPr>
        <sz val="11"/>
        <color theme="1"/>
        <rFont val="宋体"/>
        <charset val="134"/>
      </rPr>
      <t>可持续影响指标</t>
    </r>
  </si>
  <si>
    <t>促进一二三产业融合发展</t>
  </si>
  <si>
    <r>
      <rPr>
        <sz val="11"/>
        <color theme="1"/>
        <rFont val="宋体"/>
        <charset val="134"/>
      </rPr>
      <t>满意度指标（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</si>
  <si>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宋体"/>
        <charset val="134"/>
      </rPr>
      <t>服务对象满意度指标</t>
    </r>
  </si>
  <si>
    <t>为农服务群众满意度</t>
  </si>
  <si>
    <t>≥90%</t>
  </si>
  <si>
    <r>
      <rPr>
        <sz val="11"/>
        <color theme="1"/>
        <rFont val="宋体"/>
        <charset val="134"/>
      </rPr>
      <t>总分</t>
    </r>
  </si>
  <si>
    <r>
      <rPr>
        <sz val="11"/>
        <color theme="1"/>
        <rFont val="宋体"/>
        <charset val="134"/>
      </rPr>
      <t>填表人：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</si>
  <si>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填报日期：</t>
    </r>
    <r>
      <rPr>
        <sz val="11"/>
        <color theme="1"/>
        <rFont val="Times New Roman"/>
        <charset val="134"/>
      </rPr>
      <t xml:space="preserve">   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</si>
  <si>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联系电话：</t>
    </r>
  </si>
  <si>
    <r>
      <rPr>
        <sz val="11"/>
        <color theme="1"/>
        <rFont val="宋体"/>
        <charset val="134"/>
      </rPr>
      <t>单位负责人签字：</t>
    </r>
  </si>
  <si>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2-3</t>
    </r>
  </si>
  <si>
    <r>
      <rPr>
        <b/>
        <sz val="16"/>
        <color rgb="FF000000"/>
        <rFont val="Times New Roman"/>
        <charset val="134"/>
      </rPr>
      <t>2022</t>
    </r>
    <r>
      <rPr>
        <b/>
        <sz val="16"/>
        <color rgb="FF000000"/>
        <rFont val="黑体"/>
        <charset val="134"/>
      </rPr>
      <t>年度项目支出绩效自评表（运行维护经费）</t>
    </r>
  </si>
  <si>
    <r>
      <rPr>
        <sz val="11"/>
        <color rgb="FF000000"/>
        <rFont val="宋体"/>
        <charset val="134"/>
      </rPr>
      <t>单位名称：湖南省供销合作总社　</t>
    </r>
  </si>
  <si>
    <r>
      <rPr>
        <sz val="11"/>
        <color rgb="FF000000"/>
        <rFont val="宋体"/>
        <charset val="134"/>
      </rPr>
      <t>运行维护经费</t>
    </r>
  </si>
  <si>
    <r>
      <rPr>
        <sz val="11"/>
        <color rgb="FF000000"/>
        <rFont val="宋体"/>
        <charset val="134"/>
      </rPr>
      <t>主管部门</t>
    </r>
  </si>
  <si>
    <r>
      <rPr>
        <sz val="11"/>
        <color rgb="FF000000"/>
        <rFont val="宋体"/>
        <charset val="134"/>
      </rPr>
      <t>实施单位</t>
    </r>
  </si>
  <si>
    <r>
      <rPr>
        <sz val="11"/>
        <color rgb="FF000000"/>
        <rFont val="宋体"/>
        <charset val="134"/>
      </rPr>
      <t>湖南省供销合作总社　</t>
    </r>
  </si>
  <si>
    <r>
      <rPr>
        <sz val="11"/>
        <color rgb="FF000000"/>
        <rFont val="宋体"/>
        <charset val="134"/>
      </rPr>
      <t>项目资金（万元）</t>
    </r>
  </si>
  <si>
    <r>
      <rPr>
        <sz val="11"/>
        <color rgb="FF000000"/>
        <rFont val="宋体"/>
        <charset val="134"/>
      </rPr>
      <t>年度资金总额　</t>
    </r>
  </si>
  <si>
    <r>
      <rPr>
        <sz val="11"/>
        <color rgb="FF000000"/>
        <rFont val="宋体"/>
        <charset val="134"/>
      </rPr>
      <t>其中：当年财政拨款　</t>
    </r>
  </si>
  <si>
    <r>
      <rPr>
        <sz val="11"/>
        <color rgb="FF000000"/>
        <rFont val="宋体"/>
        <charset val="134"/>
      </rPr>
      <t>上年结转资金　</t>
    </r>
  </si>
  <si>
    <r>
      <rPr>
        <sz val="11"/>
        <color rgb="FF000000"/>
        <rFont val="宋体"/>
        <charset val="134"/>
      </rPr>
      <t>其他资金</t>
    </r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</si>
  <si>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、保障综合改革经费，保障各项业务工作顺利开展；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、完成办公设备购置任务，保障基本办公设备需要；</t>
    </r>
    <r>
      <rPr>
        <sz val="11"/>
        <color rgb="FF000000"/>
        <rFont val="Times New Roman"/>
        <charset val="134"/>
      </rPr>
      <t xml:space="preserve">
3</t>
    </r>
    <r>
      <rPr>
        <sz val="11"/>
        <color rgb="FF000000"/>
        <rFont val="宋体"/>
        <charset val="134"/>
      </rPr>
      <t>、购置公务车辆，提升办公效率。</t>
    </r>
  </si>
  <si>
    <t>已完成预期目标。</t>
  </si>
  <si>
    <r>
      <rPr>
        <sz val="11"/>
        <color rgb="FF000000"/>
        <rFont val="宋体"/>
        <charset val="134"/>
      </rPr>
      <t>产出指标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48</t>
    </r>
    <r>
      <rPr>
        <sz val="11"/>
        <color rgb="FF000000"/>
        <rFont val="宋体"/>
        <charset val="134"/>
      </rPr>
      <t>分）</t>
    </r>
  </si>
  <si>
    <t>供销合作社综合改革年度任务完成率</t>
  </si>
  <si>
    <t>车辆购置完成率</t>
  </si>
  <si>
    <t>办公设备购置完成率</t>
  </si>
  <si>
    <t>办公设备验收合格率</t>
  </si>
  <si>
    <t>采购程序合规率</t>
  </si>
  <si>
    <t>资金到位及时率</t>
  </si>
  <si>
    <t>业务工作完成及时性</t>
  </si>
  <si>
    <t>预算控制率</t>
  </si>
  <si>
    <t>政府采购率</t>
  </si>
  <si>
    <r>
      <rPr>
        <sz val="11"/>
        <color rgb="FF000000"/>
        <rFont val="宋体"/>
        <charset val="134"/>
      </rPr>
      <t>效益指标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32</t>
    </r>
    <r>
      <rPr>
        <sz val="11"/>
        <color rgb="FF000000"/>
        <rFont val="宋体"/>
        <charset val="134"/>
      </rPr>
      <t>分）</t>
    </r>
  </si>
  <si>
    <t>为农服务成效</t>
  </si>
  <si>
    <t>效果明显</t>
  </si>
  <si>
    <t>办公效率</t>
  </si>
  <si>
    <t>不断提高</t>
  </si>
  <si>
    <t>设备使用年限</t>
  </si>
  <si>
    <t>≥5年</t>
  </si>
  <si>
    <t>全省供销事业</t>
  </si>
  <si>
    <t>持续向好</t>
  </si>
  <si>
    <t>设备使用人员满意度</t>
  </si>
  <si>
    <t>≥95%</t>
  </si>
  <si>
    <r>
      <rPr>
        <sz val="11"/>
        <color theme="1"/>
        <rFont val="宋体"/>
        <charset val="134"/>
      </rPr>
      <t>填表人：</t>
    </r>
    <r>
      <rPr>
        <sz val="11"/>
        <color theme="1"/>
        <rFont val="Times New Roman"/>
        <charset val="134"/>
      </rPr>
      <t xml:space="preserve">                   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</si>
  <si>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填报日期：</t>
    </r>
  </si>
  <si>
    <r>
      <rPr>
        <sz val="11"/>
        <color theme="1"/>
        <rFont val="Times New Roman"/>
        <charset val="134"/>
      </rPr>
      <t xml:space="preserve">       </t>
    </r>
    <r>
      <rPr>
        <sz val="11"/>
        <color theme="1"/>
        <rFont val="宋体"/>
        <charset val="134"/>
      </rPr>
      <t>联系电话：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</si>
  <si>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单位负责人签字：</t>
    </r>
  </si>
  <si>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2-4</t>
    </r>
  </si>
  <si>
    <r>
      <rPr>
        <b/>
        <sz val="16"/>
        <color rgb="FF000000"/>
        <rFont val="Times New Roman"/>
        <charset val="134"/>
      </rPr>
      <t>2022</t>
    </r>
    <r>
      <rPr>
        <b/>
        <sz val="16"/>
        <color rgb="FF000000"/>
        <rFont val="黑体"/>
        <charset val="134"/>
      </rPr>
      <t>年度项目支出绩效自评表（其他事业类发展资金）</t>
    </r>
  </si>
  <si>
    <r>
      <rPr>
        <sz val="11"/>
        <color rgb="FF000000"/>
        <rFont val="宋体"/>
        <charset val="134"/>
      </rPr>
      <t>其他事业类发展资金</t>
    </r>
  </si>
  <si>
    <r>
      <rPr>
        <sz val="11"/>
        <color rgb="FF000000"/>
        <rFont val="宋体"/>
        <charset val="134"/>
      </rPr>
      <t>1、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宋体"/>
        <charset val="134"/>
      </rPr>
      <t>年医院完成医疗综合楼、医技楼主体结构封顶；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、保障医院工作顺利开展，更好地为病人提供优质医疗服务；</t>
    </r>
    <r>
      <rPr>
        <sz val="11"/>
        <color rgb="FF000000"/>
        <rFont val="Times New Roman"/>
        <charset val="134"/>
      </rPr>
      <t xml:space="preserve">
3</t>
    </r>
    <r>
      <rPr>
        <sz val="11"/>
        <color rgb="FF000000"/>
        <rFont val="宋体"/>
        <charset val="134"/>
      </rPr>
      <t>、保障建国初期参加革命工作的部分退休干部各项生活医疗待遇。</t>
    </r>
  </si>
  <si>
    <r>
      <rPr>
        <sz val="11"/>
        <color rgb="FF000000"/>
        <rFont val="宋体"/>
        <charset val="134"/>
      </rPr>
      <t>产出指标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宋体"/>
        <charset val="134"/>
      </rPr>
      <t>分）</t>
    </r>
  </si>
  <si>
    <t>数量指标</t>
  </si>
  <si>
    <t>医院床位开放率</t>
  </si>
  <si>
    <t>加工收储数量</t>
  </si>
  <si>
    <r>
      <rPr>
        <sz val="10"/>
        <color rgb="FF000000"/>
        <rFont val="宋体"/>
        <charset val="134"/>
        <scheme val="minor"/>
      </rPr>
      <t>　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  <scheme val="minor"/>
      </rPr>
      <t>万吨籽棉</t>
    </r>
  </si>
  <si>
    <r>
      <rPr>
        <sz val="10"/>
        <color rgb="FF000000"/>
        <rFont val="宋体"/>
        <charset val="134"/>
        <scheme val="minor"/>
      </rPr>
      <t>　</t>
    </r>
    <r>
      <rPr>
        <sz val="10"/>
        <color rgb="FF000000"/>
        <rFont val="宋体"/>
        <charset val="134"/>
        <scheme val="minor"/>
      </rPr>
      <t>约三万吨籽棉</t>
    </r>
  </si>
  <si>
    <t>综合楼建设</t>
  </si>
  <si>
    <t>主体结构封顶</t>
  </si>
  <si>
    <t>因疫情影响工程进度，医疗综合楼延后封顶，在保证项目人员安全的情况下加快完成进度</t>
  </si>
  <si>
    <t>质量指标</t>
  </si>
  <si>
    <t>医疗服务合格率</t>
  </si>
  <si>
    <r>
      <rPr>
        <sz val="10"/>
        <color rgb="FF000000"/>
        <rFont val="宋体"/>
        <charset val="134"/>
        <scheme val="minor"/>
      </rPr>
      <t>皮棉加工标准为白棉三级</t>
    </r>
    <r>
      <rPr>
        <sz val="10"/>
        <color rgb="FF000000"/>
        <rFont val="Times New Roman"/>
        <charset val="134"/>
      </rPr>
      <t>32B</t>
    </r>
    <r>
      <rPr>
        <sz val="10"/>
        <color rgb="FF000000"/>
        <rFont val="宋体"/>
        <charset val="134"/>
        <scheme val="minor"/>
      </rPr>
      <t>级；不低于</t>
    </r>
    <r>
      <rPr>
        <sz val="10"/>
        <color rgb="FF000000"/>
        <rFont val="Times New Roman"/>
        <charset val="134"/>
      </rPr>
      <t>427</t>
    </r>
    <r>
      <rPr>
        <sz val="10"/>
        <color rgb="FF000000"/>
        <rFont val="宋体"/>
        <charset val="134"/>
        <scheme val="minor"/>
      </rPr>
      <t>级</t>
    </r>
  </si>
  <si>
    <r>
      <rPr>
        <sz val="10"/>
        <color rgb="FF000000"/>
        <rFont val="宋体"/>
        <charset val="134"/>
        <scheme val="minor"/>
      </rPr>
      <t>　</t>
    </r>
    <r>
      <rPr>
        <sz val="10"/>
        <color rgb="FF000000"/>
        <rFont val="Times New Roman"/>
        <charset val="134"/>
      </rPr>
      <t>32B</t>
    </r>
    <r>
      <rPr>
        <sz val="10"/>
        <color rgb="FF000000"/>
        <rFont val="宋体"/>
        <charset val="134"/>
        <scheme val="minor"/>
      </rPr>
      <t>级大于等于</t>
    </r>
    <r>
      <rPr>
        <sz val="10"/>
        <color rgb="FF000000"/>
        <rFont val="Times New Roman"/>
        <charset val="134"/>
      </rPr>
      <t>95%</t>
    </r>
  </si>
  <si>
    <t>标准化施工</t>
  </si>
  <si>
    <t>合格及以上</t>
  </si>
  <si>
    <t>优良</t>
  </si>
  <si>
    <t>医疗工作完成及时性</t>
  </si>
  <si>
    <t>经费发放及时率</t>
  </si>
  <si>
    <t>完工及时性</t>
  </si>
  <si>
    <t>92%%</t>
  </si>
  <si>
    <r>
      <rPr>
        <sz val="11"/>
        <color rgb="FF000000"/>
        <rFont val="宋体"/>
        <charset val="134"/>
      </rPr>
      <t>效益指标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分）</t>
    </r>
  </si>
  <si>
    <t>改善医疗卫生环境</t>
  </si>
  <si>
    <t>提供优质医疗服务</t>
  </si>
  <si>
    <t>有效促进</t>
  </si>
  <si>
    <t>项目持续开展</t>
  </si>
  <si>
    <t>是</t>
  </si>
  <si>
    <t>保障建国初期参加革命工作的部发退休干部各项生活医疗待遇</t>
  </si>
  <si>
    <t>医疗患者满意度</t>
  </si>
  <si>
    <r>
      <rPr>
        <sz val="11"/>
        <color rgb="FF000000"/>
        <rFont val="Arial"/>
        <charset val="134"/>
      </rPr>
      <t>≥</t>
    </r>
    <r>
      <rPr>
        <sz val="11"/>
        <color rgb="FF000000"/>
        <rFont val="Times New Roman"/>
        <charset val="134"/>
      </rPr>
      <t>90%</t>
    </r>
  </si>
  <si>
    <t>促进棉农增产增收，做到应收尽收</t>
  </si>
  <si>
    <r>
      <rPr>
        <sz val="10"/>
        <color rgb="FF000000"/>
        <rFont val="宋体"/>
        <charset val="134"/>
        <scheme val="minor"/>
      </rPr>
      <t>　</t>
    </r>
    <r>
      <rPr>
        <sz val="10"/>
        <color rgb="FF000000"/>
        <rFont val="宋体"/>
        <charset val="134"/>
        <scheme val="minor"/>
      </rPr>
      <t>提升棉农收益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  <scheme val="minor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  <scheme val="minor"/>
      </rPr>
      <t>亩，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  <scheme val="minor"/>
      </rPr>
      <t>万亩棉农应收尽收，带动农户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  <scheme val="minor"/>
      </rPr>
      <t>万余户</t>
    </r>
  </si>
  <si>
    <r>
      <rPr>
        <sz val="10"/>
        <color rgb="FF000000"/>
        <rFont val="宋体"/>
        <charset val="134"/>
        <scheme val="minor"/>
      </rPr>
      <t>　</t>
    </r>
    <r>
      <rPr>
        <sz val="10"/>
        <color rgb="FF000000"/>
        <rFont val="宋体"/>
        <charset val="134"/>
        <scheme val="minor"/>
      </rPr>
      <t>完成了目标</t>
    </r>
  </si>
  <si>
    <t>收入决算</t>
  </si>
  <si>
    <t>供销社本级</t>
  </si>
  <si>
    <t>财贸医院</t>
  </si>
  <si>
    <t>公司</t>
  </si>
  <si>
    <t>一般公共预算财政拨款收入</t>
  </si>
  <si>
    <t>事业收入</t>
  </si>
  <si>
    <t>其他收入</t>
  </si>
  <si>
    <t>支出决算</t>
  </si>
  <si>
    <t>总支出</t>
  </si>
  <si>
    <t>2022年项目支出决算“2013810质量基础”科目70000元为转拨至食用菌研究所的项目经费。</t>
  </si>
  <si>
    <t>财政拨款支出</t>
  </si>
  <si>
    <t>基本支出</t>
  </si>
  <si>
    <t>项目支出</t>
  </si>
  <si>
    <t>社会保障和就业支出</t>
  </si>
  <si>
    <t>卫生健康支出</t>
  </si>
  <si>
    <t>商业服务业等支出</t>
  </si>
  <si>
    <t>住房保障支出</t>
  </si>
  <si>
    <t>一般公共服务支出</t>
  </si>
  <si>
    <t xml:space="preserve">  棉花储备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</si>
</sst>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0"/>
    </font>
    <font>
      <b/>
      <sz val="9"/>
      <name val="宋体"/>
      <charset val="0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6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新宋体"/>
      <charset val="134"/>
    </font>
    <font>
      <sz val="11"/>
      <color indexed="8"/>
      <name val="宋体"/>
      <charset val="134"/>
    </font>
    <font>
      <sz val="11"/>
      <color rgb="FF000000"/>
      <name val="Arial"/>
      <charset val="134"/>
    </font>
    <font>
      <sz val="11"/>
      <color rgb="FF000000"/>
      <name val="方正书宋_GBK"/>
      <charset val="134"/>
    </font>
    <font>
      <sz val="11"/>
      <name val="宋体"/>
      <charset val="134"/>
    </font>
    <font>
      <b/>
      <sz val="16"/>
      <color theme="1"/>
      <name val="Times New Roman"/>
      <charset val="134"/>
    </font>
    <font>
      <sz val="11"/>
      <color theme="1"/>
      <name val="Arial"/>
      <charset val="134"/>
    </font>
    <font>
      <sz val="20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黑体"/>
      <charset val="134"/>
    </font>
    <font>
      <sz val="10"/>
      <color rgb="FF000000"/>
      <name val="Times New Roman"/>
      <charset val="134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4" fillId="0" borderId="0">
      <alignment vertical="center"/>
    </xf>
    <xf numFmtId="0" fontId="20" fillId="12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3" fillId="13" borderId="19" applyNumberFormat="false" applyAlignment="false" applyProtection="false">
      <alignment vertical="center"/>
    </xf>
    <xf numFmtId="0" fontId="28" fillId="18" borderId="21" applyNumberFormat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18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4" fillId="0" borderId="24" applyNumberFormat="false" applyFill="false" applyAlignment="false" applyProtection="false">
      <alignment vertical="center"/>
    </xf>
    <xf numFmtId="0" fontId="29" fillId="0" borderId="22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7" fillId="0" borderId="2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0" fillId="11" borderId="17" applyNumberFormat="false" applyFon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38" fillId="13" borderId="23" applyNumberFormat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31" fillId="20" borderId="23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</cellStyleXfs>
  <cellXfs count="13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176" fontId="0" fillId="0" borderId="0" xfId="0" applyNumberFormat="true" applyFill="true" applyAlignment="true">
      <alignment vertical="center"/>
    </xf>
    <xf numFmtId="0" fontId="1" fillId="2" borderId="1" xfId="0" applyFont="true" applyFill="true" applyBorder="true" applyAlignment="true">
      <alignment horizontal="left" vertical="center" shrinkToFit="true"/>
    </xf>
    <xf numFmtId="176" fontId="1" fillId="2" borderId="1" xfId="0" applyNumberFormat="true" applyFont="true" applyFill="true" applyBorder="true" applyAlignment="true">
      <alignment horizontal="right" vertical="center" shrinkToFit="true"/>
    </xf>
    <xf numFmtId="0" fontId="2" fillId="2" borderId="1" xfId="0" applyFont="true" applyFill="true" applyBorder="true" applyAlignment="true">
      <alignment horizontal="left" vertical="center" shrinkToFit="true"/>
    </xf>
    <xf numFmtId="176" fontId="3" fillId="2" borderId="1" xfId="0" applyNumberFormat="true" applyFont="true" applyFill="true" applyBorder="true" applyAlignment="true">
      <alignment horizontal="right" vertical="center" shrinkToFit="true"/>
    </xf>
    <xf numFmtId="4" fontId="0" fillId="0" borderId="0" xfId="0" applyNumberFormat="true" applyFill="true" applyAlignment="true">
      <alignment vertical="center"/>
    </xf>
    <xf numFmtId="10" fontId="0" fillId="0" borderId="0" xfId="41" applyNumberFormat="true">
      <alignment vertical="center"/>
    </xf>
    <xf numFmtId="0" fontId="4" fillId="0" borderId="0" xfId="0" applyFont="true" applyFill="true" applyAlignment="true"/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43" fontId="7" fillId="0" borderId="3" xfId="2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left" vertical="center" wrapText="true" indent="3"/>
    </xf>
    <xf numFmtId="0" fontId="8" fillId="0" borderId="3" xfId="0" applyFont="true" applyFill="true" applyBorder="true" applyAlignment="true">
      <alignment horizontal="left" vertical="center" wrapText="true"/>
    </xf>
    <xf numFmtId="0" fontId="9" fillId="0" borderId="12" xfId="0" applyFont="true" applyBorder="true" applyAlignment="true">
      <alignment horizontal="left" vertical="center" wrapText="true"/>
    </xf>
    <xf numFmtId="0" fontId="10" fillId="0" borderId="13" xfId="0" applyFont="true" applyBorder="true" applyAlignment="true">
      <alignment horizontal="left" vertical="center" wrapText="true"/>
    </xf>
    <xf numFmtId="0" fontId="9" fillId="0" borderId="14" xfId="0" applyFont="true" applyBorder="true" applyAlignment="true">
      <alignment horizontal="left" vertical="center" wrapText="true"/>
    </xf>
    <xf numFmtId="0" fontId="10" fillId="0" borderId="3" xfId="0" applyFont="true" applyBorder="true" applyAlignment="true">
      <alignment horizontal="justify" vertical="center"/>
    </xf>
    <xf numFmtId="0" fontId="10" fillId="0" borderId="0" xfId="0" applyFont="true" applyAlignment="true">
      <alignment horizontal="justify" vertical="center"/>
    </xf>
    <xf numFmtId="0" fontId="7" fillId="0" borderId="15" xfId="0" applyFont="true" applyFill="true" applyBorder="true" applyAlignment="true">
      <alignment horizontal="center" vertical="center" wrapText="true"/>
    </xf>
    <xf numFmtId="0" fontId="7" fillId="0" borderId="16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justify" vertical="center"/>
    </xf>
    <xf numFmtId="0" fontId="4" fillId="0" borderId="3" xfId="0" applyFont="true" applyFill="true" applyBorder="true" applyAlignment="true">
      <alignment horizontal="center" vertical="center" wrapText="true"/>
    </xf>
    <xf numFmtId="10" fontId="7" fillId="0" borderId="3" xfId="0" applyNumberFormat="true" applyFont="true" applyFill="true" applyBorder="true" applyAlignment="true">
      <alignment horizontal="right" vertical="center" wrapText="true"/>
    </xf>
    <xf numFmtId="9" fontId="5" fillId="0" borderId="3" xfId="0" applyNumberFormat="true" applyFont="true" applyFill="true" applyBorder="true" applyAlignment="true">
      <alignment horizontal="center" vertical="center" wrapText="true"/>
    </xf>
    <xf numFmtId="0" fontId="9" fillId="0" borderId="12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 wrapText="true"/>
    </xf>
    <xf numFmtId="9" fontId="9" fillId="0" borderId="0" xfId="0" applyNumberFormat="true" applyFont="true" applyBorder="true" applyAlignment="true">
      <alignment horizontal="center" vertical="center" wrapText="true"/>
    </xf>
    <xf numFmtId="0" fontId="9" fillId="0" borderId="14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9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1" fillId="0" borderId="3" xfId="1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43" fontId="7" fillId="0" borderId="3" xfId="20" applyFont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justify" vertical="center" wrapText="true"/>
    </xf>
    <xf numFmtId="10" fontId="7" fillId="0" borderId="3" xfId="0" applyNumberFormat="true" applyFont="true" applyFill="true" applyBorder="true" applyAlignment="true">
      <alignment horizontal="center" vertical="center" wrapText="true"/>
    </xf>
    <xf numFmtId="9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 wrapText="true"/>
    </xf>
    <xf numFmtId="0" fontId="14" fillId="0" borderId="3" xfId="1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Border="true" applyAlignment="true"/>
    <xf numFmtId="0" fontId="4" fillId="0" borderId="3" xfId="0" applyFont="true" applyFill="true" applyBorder="true" applyAlignment="true">
      <alignment horizontal="left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43" fontId="4" fillId="0" borderId="3" xfId="20" applyFont="true" applyFill="true" applyBorder="true" applyAlignment="true">
      <alignment horizontal="right" vertical="center" wrapText="true"/>
    </xf>
    <xf numFmtId="0" fontId="4" fillId="0" borderId="3" xfId="0" applyFont="true" applyFill="true" applyBorder="true" applyAlignment="true">
      <alignment horizontal="left" vertical="center" wrapText="true" indent="3"/>
    </xf>
    <xf numFmtId="43" fontId="4" fillId="0" borderId="3" xfId="2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textRotation="255" wrapText="true"/>
    </xf>
    <xf numFmtId="0" fontId="0" fillId="0" borderId="3" xfId="0" applyFont="true" applyBorder="true" applyAlignment="true">
      <alignment horizontal="justify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0" fontId="4" fillId="0" borderId="3" xfId="0" applyFont="true" applyFill="true" applyBorder="true" applyAlignment="true">
      <alignment horizontal="right" vertical="center" wrapText="true"/>
    </xf>
    <xf numFmtId="10" fontId="4" fillId="0" borderId="3" xfId="41" applyNumberFormat="true" applyFont="true" applyFill="true" applyBorder="true" applyAlignment="true">
      <alignment horizontal="right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9" fontId="16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9" fontId="11" fillId="0" borderId="3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right" vertical="center" wrapText="true"/>
    </xf>
    <xf numFmtId="176" fontId="4" fillId="0" borderId="0" xfId="0" applyNumberFormat="true" applyFont="true" applyFill="true" applyAlignment="true"/>
    <xf numFmtId="0" fontId="4" fillId="0" borderId="3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justify" vertical="center"/>
    </xf>
    <xf numFmtId="0" fontId="1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18" fillId="0" borderId="3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horizontal="left" vertical="center" wrapText="true" indent="7"/>
    </xf>
    <xf numFmtId="0" fontId="5" fillId="0" borderId="3" xfId="0" applyFont="true" applyFill="true" applyBorder="true" applyAlignment="true">
      <alignment horizontal="justify" vertical="center" wrapText="true" indent="2"/>
    </xf>
    <xf numFmtId="0" fontId="4" fillId="0" borderId="3" xfId="0" applyFont="true" applyFill="true" applyBorder="true" applyAlignment="true">
      <alignment horizontal="justify" vertical="center" wrapText="true" indent="2"/>
    </xf>
    <xf numFmtId="0" fontId="7" fillId="0" borderId="2" xfId="0" applyFont="true" applyFill="true" applyBorder="true" applyAlignment="true">
      <alignment horizontal="center" vertical="center" textRotation="255" wrapText="true"/>
    </xf>
    <xf numFmtId="0" fontId="7" fillId="0" borderId="7" xfId="0" applyFont="true" applyFill="true" applyBorder="true" applyAlignment="true">
      <alignment horizontal="center" vertical="center" textRotation="255" wrapText="true"/>
    </xf>
    <xf numFmtId="0" fontId="5" fillId="0" borderId="0" xfId="0" applyFont="true" applyFill="true" applyAlignment="true">
      <alignment vertical="center"/>
    </xf>
    <xf numFmtId="0" fontId="5" fillId="0" borderId="0" xfId="0" applyFont="true" applyFill="true">
      <alignment vertical="center"/>
    </xf>
    <xf numFmtId="176" fontId="17" fillId="0" borderId="0" xfId="0" applyNumberFormat="true" applyFont="true" applyFill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0" fontId="4" fillId="0" borderId="15" xfId="0" applyFont="true" applyFill="true" applyBorder="true" applyAlignment="true">
      <alignment horizontal="center" vertical="center" wrapText="true"/>
    </xf>
    <xf numFmtId="176" fontId="4" fillId="0" borderId="15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176" fontId="7" fillId="0" borderId="3" xfId="0" applyNumberFormat="true" applyFont="true" applyFill="true" applyBorder="true" applyAlignment="true">
      <alignment horizontal="left" vertical="center" wrapText="true"/>
    </xf>
    <xf numFmtId="176" fontId="5" fillId="0" borderId="0" xfId="0" applyNumberFormat="true" applyFont="true" applyFill="true" applyAlignment="true">
      <alignment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176" fontId="5" fillId="0" borderId="15" xfId="0" applyNumberFormat="true" applyFont="true" applyFill="true" applyBorder="true" applyAlignment="true">
      <alignment horizontal="center" vertical="center" wrapText="true"/>
    </xf>
    <xf numFmtId="176" fontId="5" fillId="0" borderId="16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10" fontId="4" fillId="0" borderId="15" xfId="41" applyNumberFormat="true" applyFont="true" applyFill="true" applyBorder="true" applyAlignment="true">
      <alignment horizontal="center" vertical="center" wrapText="true"/>
    </xf>
    <xf numFmtId="10" fontId="4" fillId="0" borderId="16" xfId="41" applyNumberFormat="true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 indent="3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center" wrapText="true"/>
    </xf>
    <xf numFmtId="10" fontId="4" fillId="0" borderId="0" xfId="0" applyNumberFormat="true" applyFont="true" applyFill="true">
      <alignment vertical="center"/>
    </xf>
    <xf numFmtId="9" fontId="4" fillId="0" borderId="0" xfId="0" applyNumberFormat="true" applyFont="true" applyFill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R41"/>
  <sheetViews>
    <sheetView tabSelected="1" zoomScale="70" zoomScaleNormal="70" workbookViewId="0">
      <selection activeCell="A1" sqref="A1:B1"/>
    </sheetView>
  </sheetViews>
  <sheetFormatPr defaultColWidth="8.725" defaultRowHeight="18.75"/>
  <cols>
    <col min="1" max="3" width="8.725" style="90"/>
    <col min="4" max="4" width="18.6083333333333" style="91" customWidth="true"/>
    <col min="5" max="5" width="55.7166666666667" style="90" customWidth="true"/>
    <col min="6" max="6" width="12.3" style="91" customWidth="true"/>
    <col min="7" max="7" width="11.025" style="91" customWidth="true"/>
    <col min="8" max="8" width="6.40833333333333" style="92" customWidth="true"/>
    <col min="9" max="10" width="7.725" style="92" customWidth="true"/>
    <col min="11" max="15" width="26.1" style="90" customWidth="true"/>
    <col min="16" max="17" width="8.725" style="90" hidden="true" customWidth="true"/>
    <col min="18" max="18" width="9.54166666666667" style="90" hidden="true" customWidth="true"/>
    <col min="19" max="19" width="8.725" style="90" hidden="true" customWidth="true"/>
    <col min="20" max="22" width="8.725" style="90" hidden="true"/>
    <col min="23" max="16384" width="8.725" style="90"/>
  </cols>
  <sheetData>
    <row r="1" ht="13.5" spans="1:2">
      <c r="A1" s="93" t="s">
        <v>0</v>
      </c>
      <c r="B1" s="93"/>
    </row>
    <row r="2" ht="25.5" spans="1:15">
      <c r="A2" s="94" t="s">
        <v>1</v>
      </c>
      <c r="B2" s="94"/>
      <c r="C2" s="94"/>
      <c r="D2" s="94"/>
      <c r="E2" s="94"/>
      <c r="F2" s="94"/>
      <c r="G2" s="94"/>
      <c r="H2" s="108"/>
      <c r="I2" s="108"/>
      <c r="J2" s="108"/>
      <c r="K2" s="94"/>
      <c r="L2" s="94"/>
      <c r="M2" s="94"/>
      <c r="N2" s="94"/>
      <c r="O2" s="94"/>
    </row>
    <row r="3" ht="25" customHeight="true" spans="1:15">
      <c r="A3" s="95" t="s">
        <v>2</v>
      </c>
      <c r="B3" s="96"/>
      <c r="C3" s="96"/>
      <c r="D3" s="96"/>
      <c r="E3" s="96"/>
      <c r="F3" s="96"/>
      <c r="G3" s="96"/>
      <c r="H3" s="109"/>
      <c r="I3" s="109"/>
      <c r="J3" s="109"/>
      <c r="K3" s="96"/>
      <c r="L3" s="96"/>
      <c r="M3" s="96"/>
      <c r="N3" s="96"/>
      <c r="O3" s="96"/>
    </row>
    <row r="4" ht="28.5" customHeight="true" spans="1:15">
      <c r="A4" s="28" t="s">
        <v>3</v>
      </c>
      <c r="B4" s="97" t="s">
        <v>4</v>
      </c>
      <c r="C4" s="17"/>
      <c r="D4" s="14"/>
      <c r="E4" s="14"/>
      <c r="F4" s="17"/>
      <c r="G4" s="17"/>
      <c r="H4" s="50"/>
      <c r="I4" s="115"/>
      <c r="J4" s="115"/>
      <c r="K4" s="14"/>
      <c r="L4" s="116"/>
      <c r="M4" s="116"/>
      <c r="N4" s="116"/>
      <c r="O4" s="116"/>
    </row>
    <row r="5" ht="15.5" customHeight="true" spans="1:15">
      <c r="A5" s="14" t="s">
        <v>5</v>
      </c>
      <c r="B5" s="37"/>
      <c r="C5" s="37"/>
      <c r="D5" s="37" t="s">
        <v>6</v>
      </c>
      <c r="E5" s="110" t="s">
        <v>7</v>
      </c>
      <c r="F5" s="37" t="s">
        <v>8</v>
      </c>
      <c r="G5" s="37"/>
      <c r="H5" s="85" t="s">
        <v>9</v>
      </c>
      <c r="I5" s="117" t="s">
        <v>10</v>
      </c>
      <c r="J5" s="118"/>
      <c r="K5" s="37" t="s">
        <v>11</v>
      </c>
      <c r="L5" s="119"/>
      <c r="M5" s="119"/>
      <c r="N5" s="119"/>
      <c r="O5" s="119"/>
    </row>
    <row r="6" ht="15.5" customHeight="true" spans="1:15">
      <c r="A6" s="14"/>
      <c r="B6" s="14" t="s">
        <v>12</v>
      </c>
      <c r="C6" s="14"/>
      <c r="D6" s="85">
        <f>2702.46+2936.1+513.66</f>
        <v>6152.22</v>
      </c>
      <c r="E6" s="111">
        <v>12201.798152</v>
      </c>
      <c r="F6" s="85">
        <v>11923.12258</v>
      </c>
      <c r="G6" s="85"/>
      <c r="H6" s="85">
        <v>10</v>
      </c>
      <c r="I6" s="120">
        <f>F6/E6</f>
        <v>0.977161106213323</v>
      </c>
      <c r="J6" s="121"/>
      <c r="K6" s="85">
        <f>H6*I6</f>
        <v>9.77161106213323</v>
      </c>
      <c r="L6" s="122"/>
      <c r="M6" s="122"/>
      <c r="N6" s="122"/>
      <c r="O6" s="122"/>
    </row>
    <row r="7" ht="15.5" customHeight="true" spans="1:15">
      <c r="A7" s="14"/>
      <c r="B7" s="98" t="s">
        <v>13</v>
      </c>
      <c r="C7" s="98"/>
      <c r="D7" s="99"/>
      <c r="E7" s="99"/>
      <c r="F7" s="112" t="s">
        <v>14</v>
      </c>
      <c r="G7" s="112"/>
      <c r="H7" s="113"/>
      <c r="I7" s="123"/>
      <c r="J7" s="123"/>
      <c r="K7" s="16"/>
      <c r="L7" s="124"/>
      <c r="M7" s="124"/>
      <c r="N7" s="124"/>
      <c r="O7" s="124"/>
    </row>
    <row r="8" ht="15.5" customHeight="true" spans="1:15">
      <c r="A8" s="14"/>
      <c r="B8" s="100" t="s">
        <v>15</v>
      </c>
      <c r="C8" s="99"/>
      <c r="D8" s="99"/>
      <c r="E8" s="99"/>
      <c r="F8" s="28" t="s">
        <v>16</v>
      </c>
      <c r="G8" s="16"/>
      <c r="H8" s="113"/>
      <c r="I8" s="113"/>
      <c r="J8" s="113"/>
      <c r="K8" s="16"/>
      <c r="L8" s="124"/>
      <c r="M8" s="124"/>
      <c r="N8" s="124"/>
      <c r="O8" s="124"/>
    </row>
    <row r="9" ht="15.5" customHeight="true" spans="1:15">
      <c r="A9" s="14"/>
      <c r="B9" s="99" t="s">
        <v>17</v>
      </c>
      <c r="C9" s="99"/>
      <c r="D9" s="99"/>
      <c r="E9" s="99"/>
      <c r="F9" s="28" t="s">
        <v>18</v>
      </c>
      <c r="G9" s="16"/>
      <c r="H9" s="113"/>
      <c r="I9" s="113"/>
      <c r="J9" s="113"/>
      <c r="K9" s="27"/>
      <c r="L9" s="125"/>
      <c r="M9" s="125"/>
      <c r="N9" s="125"/>
      <c r="O9" s="125"/>
    </row>
    <row r="10" ht="15.5" customHeight="true" spans="1:15">
      <c r="A10" s="14"/>
      <c r="B10" s="100" t="s">
        <v>19</v>
      </c>
      <c r="C10" s="99"/>
      <c r="D10" s="99"/>
      <c r="E10" s="99"/>
      <c r="F10" s="16"/>
      <c r="G10" s="16"/>
      <c r="H10" s="113"/>
      <c r="I10" s="113"/>
      <c r="J10" s="113"/>
      <c r="K10" s="16"/>
      <c r="L10" s="124"/>
      <c r="M10" s="124"/>
      <c r="N10" s="124"/>
      <c r="O10" s="124"/>
    </row>
    <row r="11" ht="15.5" customHeight="true" spans="1:15">
      <c r="A11" s="14"/>
      <c r="B11" s="101" t="s">
        <v>20</v>
      </c>
      <c r="C11" s="101"/>
      <c r="D11" s="14"/>
      <c r="E11" s="101"/>
      <c r="F11" s="16"/>
      <c r="G11" s="16"/>
      <c r="H11" s="113"/>
      <c r="I11" s="113"/>
      <c r="J11" s="113"/>
      <c r="K11" s="16"/>
      <c r="L11" s="124"/>
      <c r="M11" s="124"/>
      <c r="N11" s="124"/>
      <c r="O11" s="124"/>
    </row>
    <row r="12" ht="15.5" customHeight="true" spans="1:15">
      <c r="A12" s="14" t="s">
        <v>21</v>
      </c>
      <c r="B12" s="14" t="s">
        <v>22</v>
      </c>
      <c r="C12" s="14"/>
      <c r="D12" s="14"/>
      <c r="E12" s="14"/>
      <c r="F12" s="14" t="s">
        <v>23</v>
      </c>
      <c r="G12" s="14"/>
      <c r="H12" s="50"/>
      <c r="I12" s="50"/>
      <c r="J12" s="50"/>
      <c r="K12" s="14"/>
      <c r="L12" s="116"/>
      <c r="M12" s="116"/>
      <c r="N12" s="116"/>
      <c r="O12" s="116"/>
    </row>
    <row r="13" ht="87" customHeight="true" spans="1:15">
      <c r="A13" s="14"/>
      <c r="B13" s="102" t="s">
        <v>24</v>
      </c>
      <c r="C13" s="103"/>
      <c r="D13" s="37"/>
      <c r="E13" s="103"/>
      <c r="F13" s="28" t="s">
        <v>25</v>
      </c>
      <c r="G13" s="16"/>
      <c r="H13" s="113"/>
      <c r="I13" s="113"/>
      <c r="J13" s="113"/>
      <c r="K13" s="16"/>
      <c r="L13" s="124"/>
      <c r="M13" s="124"/>
      <c r="N13" s="124"/>
      <c r="O13" s="124"/>
    </row>
    <row r="14" ht="15.5" customHeight="true" spans="1:15">
      <c r="A14" s="104" t="s">
        <v>26</v>
      </c>
      <c r="B14" s="17" t="s">
        <v>27</v>
      </c>
      <c r="C14" s="17" t="s">
        <v>28</v>
      </c>
      <c r="D14" s="17" t="s">
        <v>29</v>
      </c>
      <c r="E14" s="18" t="s">
        <v>30</v>
      </c>
      <c r="F14" s="17" t="s">
        <v>31</v>
      </c>
      <c r="G14" s="17" t="s">
        <v>32</v>
      </c>
      <c r="H14" s="50" t="s">
        <v>33</v>
      </c>
      <c r="I14" s="50"/>
      <c r="J14" s="50"/>
      <c r="K14" s="17" t="s">
        <v>34</v>
      </c>
      <c r="L14" s="116"/>
      <c r="M14" s="116"/>
      <c r="N14" s="116"/>
      <c r="O14" s="116"/>
    </row>
    <row r="15" ht="15.5" customHeight="true" spans="1:18">
      <c r="A15" s="105"/>
      <c r="B15" s="23"/>
      <c r="C15" s="23"/>
      <c r="D15" s="23"/>
      <c r="E15" s="24"/>
      <c r="F15" s="23"/>
      <c r="G15" s="23"/>
      <c r="H15" s="50" t="s">
        <v>35</v>
      </c>
      <c r="I15" s="50" t="s">
        <v>36</v>
      </c>
      <c r="J15" s="126" t="s">
        <v>37</v>
      </c>
      <c r="K15" s="23"/>
      <c r="L15" s="116"/>
      <c r="M15" s="116"/>
      <c r="N15" s="116"/>
      <c r="O15" s="116"/>
      <c r="Q15" s="90" t="s">
        <v>38</v>
      </c>
      <c r="R15" s="107" t="s">
        <v>39</v>
      </c>
    </row>
    <row r="16" ht="87" customHeight="true" spans="1:18">
      <c r="A16" s="105"/>
      <c r="B16" s="17" t="s">
        <v>40</v>
      </c>
      <c r="C16" s="17" t="s">
        <v>41</v>
      </c>
      <c r="D16" s="83" t="s">
        <v>42</v>
      </c>
      <c r="E16" s="54" t="s">
        <v>43</v>
      </c>
      <c r="F16" s="50">
        <f>AVERAGE(H16:J16)</f>
        <v>4.08866666666667</v>
      </c>
      <c r="G16" s="14">
        <v>5</v>
      </c>
      <c r="H16" s="50">
        <f>G16*Q16</f>
        <v>3.9395</v>
      </c>
      <c r="I16" s="50">
        <f>G16*R16</f>
        <v>3.3265</v>
      </c>
      <c r="J16" s="50">
        <v>5</v>
      </c>
      <c r="K16" s="16"/>
      <c r="L16" s="124"/>
      <c r="M16" s="124"/>
      <c r="N16" s="124"/>
      <c r="O16" s="124"/>
      <c r="Q16" s="128">
        <v>0.7879</v>
      </c>
      <c r="R16" s="128">
        <v>0.6653</v>
      </c>
    </row>
    <row r="17" ht="87" customHeight="true" spans="1:18">
      <c r="A17" s="105"/>
      <c r="B17" s="20"/>
      <c r="C17" s="20"/>
      <c r="D17" s="83" t="s">
        <v>44</v>
      </c>
      <c r="E17" s="54" t="s">
        <v>45</v>
      </c>
      <c r="F17" s="50">
        <f t="shared" ref="F17:F34" si="0">AVERAGE(H17:J17)</f>
        <v>4.016</v>
      </c>
      <c r="G17" s="14">
        <v>5</v>
      </c>
      <c r="H17" s="50">
        <f>G17*Q17</f>
        <v>2.048</v>
      </c>
      <c r="I17" s="50">
        <v>5</v>
      </c>
      <c r="J17" s="50">
        <v>5</v>
      </c>
      <c r="K17" s="16"/>
      <c r="L17" s="124"/>
      <c r="M17" s="124"/>
      <c r="N17" s="124"/>
      <c r="O17" s="124"/>
      <c r="Q17" s="128">
        <v>0.4096</v>
      </c>
      <c r="R17" s="129">
        <v>1</v>
      </c>
    </row>
    <row r="18" ht="112" customHeight="true" spans="1:15">
      <c r="A18" s="105"/>
      <c r="B18" s="20"/>
      <c r="C18" s="20"/>
      <c r="D18" s="83" t="s">
        <v>46</v>
      </c>
      <c r="E18" s="54" t="s">
        <v>47</v>
      </c>
      <c r="F18" s="50">
        <f t="shared" si="0"/>
        <v>5</v>
      </c>
      <c r="G18" s="14">
        <v>5</v>
      </c>
      <c r="H18" s="50">
        <v>5</v>
      </c>
      <c r="I18" s="50">
        <v>5</v>
      </c>
      <c r="J18" s="50">
        <v>5</v>
      </c>
      <c r="K18" s="16"/>
      <c r="L18" s="124"/>
      <c r="M18" s="124"/>
      <c r="N18" s="124"/>
      <c r="O18" s="124"/>
    </row>
    <row r="19" ht="94" customHeight="true" spans="1:17">
      <c r="A19" s="105"/>
      <c r="B19" s="20"/>
      <c r="C19" s="17" t="s">
        <v>48</v>
      </c>
      <c r="D19" s="83" t="s">
        <v>49</v>
      </c>
      <c r="E19" s="28" t="s">
        <v>50</v>
      </c>
      <c r="F19" s="50">
        <f t="shared" si="0"/>
        <v>3.7832</v>
      </c>
      <c r="G19" s="14">
        <v>4</v>
      </c>
      <c r="H19" s="50">
        <f>G19*Q19</f>
        <v>3.8296</v>
      </c>
      <c r="I19" s="50">
        <v>4</v>
      </c>
      <c r="J19" s="50">
        <f>G19*88%</f>
        <v>3.52</v>
      </c>
      <c r="K19" s="16"/>
      <c r="L19" s="124"/>
      <c r="M19" s="124"/>
      <c r="N19" s="124"/>
      <c r="O19" s="124"/>
      <c r="Q19" s="128">
        <v>0.9574</v>
      </c>
    </row>
    <row r="20" ht="105" customHeight="true" spans="1:17">
      <c r="A20" s="105"/>
      <c r="B20" s="20"/>
      <c r="C20" s="20"/>
      <c r="D20" s="83" t="s">
        <v>51</v>
      </c>
      <c r="E20" s="28" t="s">
        <v>52</v>
      </c>
      <c r="F20" s="50">
        <f t="shared" si="0"/>
        <v>1.27653333333333</v>
      </c>
      <c r="G20" s="14">
        <v>4</v>
      </c>
      <c r="H20" s="50">
        <f>G20*(1-Q20)</f>
        <v>3.8296</v>
      </c>
      <c r="I20" s="50">
        <v>0</v>
      </c>
      <c r="J20" s="50">
        <v>0</v>
      </c>
      <c r="K20" s="28" t="s">
        <v>53</v>
      </c>
      <c r="L20" s="127"/>
      <c r="M20" s="127"/>
      <c r="N20" s="127"/>
      <c r="O20" s="127"/>
      <c r="Q20" s="128">
        <v>0.0426</v>
      </c>
    </row>
    <row r="21" ht="101" customHeight="true" spans="1:17">
      <c r="A21" s="105"/>
      <c r="B21" s="20"/>
      <c r="C21" s="20"/>
      <c r="D21" s="83" t="s">
        <v>54</v>
      </c>
      <c r="E21" s="54" t="s">
        <v>55</v>
      </c>
      <c r="F21" s="50">
        <f t="shared" si="0"/>
        <v>2.60506666666667</v>
      </c>
      <c r="G21" s="14">
        <v>4</v>
      </c>
      <c r="H21" s="50">
        <f>G21*Q21</f>
        <v>3.8152</v>
      </c>
      <c r="I21" s="50">
        <v>0</v>
      </c>
      <c r="J21" s="50">
        <v>4</v>
      </c>
      <c r="K21" s="16"/>
      <c r="L21" s="124"/>
      <c r="M21" s="124"/>
      <c r="N21" s="124"/>
      <c r="O21" s="124"/>
      <c r="Q21" s="128">
        <v>0.9538</v>
      </c>
    </row>
    <row r="22" ht="71" customHeight="true" spans="1:15">
      <c r="A22" s="105"/>
      <c r="B22" s="20"/>
      <c r="C22" s="20"/>
      <c r="D22" s="83" t="s">
        <v>56</v>
      </c>
      <c r="E22" s="54" t="s">
        <v>57</v>
      </c>
      <c r="F22" s="50">
        <f t="shared" si="0"/>
        <v>4</v>
      </c>
      <c r="G22" s="14">
        <v>4</v>
      </c>
      <c r="H22" s="50">
        <v>4</v>
      </c>
      <c r="I22" s="50">
        <v>4</v>
      </c>
      <c r="J22" s="50">
        <v>4</v>
      </c>
      <c r="K22" s="16"/>
      <c r="L22" s="124"/>
      <c r="M22" s="124"/>
      <c r="N22" s="124"/>
      <c r="O22" s="124"/>
    </row>
    <row r="23" ht="71" customHeight="true" spans="1:15">
      <c r="A23" s="105"/>
      <c r="B23" s="20"/>
      <c r="C23" s="20"/>
      <c r="D23" s="83" t="s">
        <v>58</v>
      </c>
      <c r="E23" s="63" t="s">
        <v>59</v>
      </c>
      <c r="F23" s="50">
        <f t="shared" si="0"/>
        <v>4</v>
      </c>
      <c r="G23" s="14">
        <v>4</v>
      </c>
      <c r="H23" s="50">
        <v>4</v>
      </c>
      <c r="I23" s="50">
        <v>4</v>
      </c>
      <c r="J23" s="50">
        <v>4</v>
      </c>
      <c r="K23" s="16"/>
      <c r="L23" s="124"/>
      <c r="M23" s="124"/>
      <c r="N23" s="124"/>
      <c r="O23" s="124"/>
    </row>
    <row r="24" ht="184" customHeight="true" spans="1:15">
      <c r="A24" s="105"/>
      <c r="B24" s="20"/>
      <c r="C24" s="23"/>
      <c r="D24" s="83" t="s">
        <v>60</v>
      </c>
      <c r="E24" s="54" t="s">
        <v>61</v>
      </c>
      <c r="F24" s="50">
        <f t="shared" si="0"/>
        <v>5</v>
      </c>
      <c r="G24" s="14">
        <v>5</v>
      </c>
      <c r="H24" s="50">
        <v>5</v>
      </c>
      <c r="I24" s="50">
        <v>5</v>
      </c>
      <c r="J24" s="50">
        <v>5</v>
      </c>
      <c r="K24" s="16"/>
      <c r="L24" s="124"/>
      <c r="M24" s="124"/>
      <c r="N24" s="124"/>
      <c r="O24" s="124"/>
    </row>
    <row r="25" ht="90" customHeight="true" spans="1:15">
      <c r="A25" s="105"/>
      <c r="B25" s="20"/>
      <c r="C25" s="14" t="s">
        <v>62</v>
      </c>
      <c r="D25" s="37" t="s">
        <v>63</v>
      </c>
      <c r="E25" s="28" t="s">
        <v>64</v>
      </c>
      <c r="F25" s="50">
        <f t="shared" si="0"/>
        <v>4</v>
      </c>
      <c r="G25" s="14">
        <v>4</v>
      </c>
      <c r="H25" s="50">
        <v>4</v>
      </c>
      <c r="I25" s="50">
        <v>4</v>
      </c>
      <c r="J25" s="50">
        <v>4</v>
      </c>
      <c r="K25" s="16"/>
      <c r="L25" s="124"/>
      <c r="M25" s="124"/>
      <c r="N25" s="124"/>
      <c r="O25" s="124"/>
    </row>
    <row r="26" ht="99" customHeight="true" spans="1:15">
      <c r="A26" s="105"/>
      <c r="B26" s="20"/>
      <c r="C26" s="17" t="s">
        <v>65</v>
      </c>
      <c r="D26" s="83" t="s">
        <v>66</v>
      </c>
      <c r="E26" s="54" t="s">
        <v>67</v>
      </c>
      <c r="F26" s="50">
        <f t="shared" si="0"/>
        <v>5</v>
      </c>
      <c r="G26" s="14">
        <v>5</v>
      </c>
      <c r="H26" s="50">
        <v>5</v>
      </c>
      <c r="I26" s="50">
        <v>5</v>
      </c>
      <c r="J26" s="50">
        <v>5</v>
      </c>
      <c r="K26" s="16"/>
      <c r="L26" s="124"/>
      <c r="M26" s="124"/>
      <c r="N26" s="124"/>
      <c r="O26" s="124"/>
    </row>
    <row r="27" ht="112" customHeight="true" spans="1:15">
      <c r="A27" s="105"/>
      <c r="B27" s="20"/>
      <c r="C27" s="20"/>
      <c r="D27" s="83" t="s">
        <v>68</v>
      </c>
      <c r="E27" s="54" t="s">
        <v>69</v>
      </c>
      <c r="F27" s="50">
        <f t="shared" si="0"/>
        <v>5</v>
      </c>
      <c r="G27" s="14">
        <v>5</v>
      </c>
      <c r="H27" s="50">
        <v>5</v>
      </c>
      <c r="I27" s="50">
        <v>5</v>
      </c>
      <c r="J27" s="50">
        <v>5</v>
      </c>
      <c r="K27" s="16"/>
      <c r="L27" s="124"/>
      <c r="M27" s="124"/>
      <c r="N27" s="124"/>
      <c r="O27" s="124"/>
    </row>
    <row r="28" ht="81" customHeight="true" spans="1:15">
      <c r="A28" s="105"/>
      <c r="B28" s="20"/>
      <c r="C28" s="20"/>
      <c r="D28" s="83" t="s">
        <v>70</v>
      </c>
      <c r="E28" s="54" t="s">
        <v>71</v>
      </c>
      <c r="F28" s="50">
        <f t="shared" si="0"/>
        <v>4.66666666666667</v>
      </c>
      <c r="G28" s="14">
        <v>5</v>
      </c>
      <c r="H28" s="50">
        <v>5</v>
      </c>
      <c r="I28" s="50">
        <v>4</v>
      </c>
      <c r="J28" s="50">
        <v>5</v>
      </c>
      <c r="K28" s="16"/>
      <c r="L28" s="124"/>
      <c r="M28" s="124"/>
      <c r="N28" s="124"/>
      <c r="O28" s="124"/>
    </row>
    <row r="29" ht="94" customHeight="true" spans="1:15">
      <c r="A29" s="105"/>
      <c r="B29" s="20"/>
      <c r="C29" s="23"/>
      <c r="D29" s="83" t="s">
        <v>72</v>
      </c>
      <c r="E29" s="54" t="s">
        <v>73</v>
      </c>
      <c r="F29" s="50">
        <f t="shared" si="0"/>
        <v>5</v>
      </c>
      <c r="G29" s="14">
        <v>5</v>
      </c>
      <c r="H29" s="50">
        <v>5</v>
      </c>
      <c r="I29" s="50">
        <v>5</v>
      </c>
      <c r="J29" s="50">
        <v>5</v>
      </c>
      <c r="K29" s="16"/>
      <c r="L29" s="124"/>
      <c r="M29" s="124"/>
      <c r="N29" s="124"/>
      <c r="O29" s="124"/>
    </row>
    <row r="30" ht="58" customHeight="true" spans="1:15">
      <c r="A30" s="105"/>
      <c r="B30" s="17" t="s">
        <v>74</v>
      </c>
      <c r="C30" s="14" t="s">
        <v>75</v>
      </c>
      <c r="D30" s="28" t="s">
        <v>76</v>
      </c>
      <c r="E30" s="54" t="s">
        <v>77</v>
      </c>
      <c r="F30" s="50">
        <f t="shared" si="0"/>
        <v>5</v>
      </c>
      <c r="G30" s="14">
        <v>5</v>
      </c>
      <c r="H30" s="50">
        <v>5</v>
      </c>
      <c r="I30" s="50">
        <v>5</v>
      </c>
      <c r="J30" s="50">
        <v>5</v>
      </c>
      <c r="K30" s="16"/>
      <c r="L30" s="124"/>
      <c r="M30" s="124"/>
      <c r="N30" s="124"/>
      <c r="O30" s="124"/>
    </row>
    <row r="31" ht="66.25" customHeight="true" spans="1:15">
      <c r="A31" s="105"/>
      <c r="B31" s="20"/>
      <c r="C31" s="14" t="s">
        <v>78</v>
      </c>
      <c r="D31" s="47" t="s">
        <v>79</v>
      </c>
      <c r="E31" s="28" t="s">
        <v>80</v>
      </c>
      <c r="F31" s="50">
        <f t="shared" si="0"/>
        <v>5</v>
      </c>
      <c r="G31" s="14">
        <v>5</v>
      </c>
      <c r="H31" s="50">
        <v>5</v>
      </c>
      <c r="I31" s="50">
        <v>5</v>
      </c>
      <c r="J31" s="50">
        <v>5</v>
      </c>
      <c r="K31" s="16"/>
      <c r="L31" s="124"/>
      <c r="M31" s="124"/>
      <c r="N31" s="124"/>
      <c r="O31" s="124"/>
    </row>
    <row r="32" ht="41.25" customHeight="true" spans="1:15">
      <c r="A32" s="105"/>
      <c r="B32" s="20"/>
      <c r="C32" s="14" t="s">
        <v>81</v>
      </c>
      <c r="D32" s="14" t="s">
        <v>82</v>
      </c>
      <c r="E32" s="16" t="s">
        <v>83</v>
      </c>
      <c r="F32" s="50">
        <f t="shared" si="0"/>
        <v>5</v>
      </c>
      <c r="G32" s="14">
        <v>5</v>
      </c>
      <c r="H32" s="50">
        <v>5</v>
      </c>
      <c r="I32" s="50">
        <v>5</v>
      </c>
      <c r="J32" s="50">
        <v>5</v>
      </c>
      <c r="K32" s="16"/>
      <c r="L32" s="124"/>
      <c r="M32" s="124"/>
      <c r="N32" s="124"/>
      <c r="O32" s="124"/>
    </row>
    <row r="33" ht="79.25" customHeight="true" spans="1:15">
      <c r="A33" s="105"/>
      <c r="B33" s="23"/>
      <c r="C33" s="14" t="s">
        <v>84</v>
      </c>
      <c r="D33" s="14" t="s">
        <v>85</v>
      </c>
      <c r="E33" s="28" t="s">
        <v>86</v>
      </c>
      <c r="F33" s="50">
        <f t="shared" si="0"/>
        <v>5</v>
      </c>
      <c r="G33" s="14">
        <v>5</v>
      </c>
      <c r="H33" s="50">
        <v>5</v>
      </c>
      <c r="I33" s="50">
        <v>5</v>
      </c>
      <c r="J33" s="50">
        <v>5</v>
      </c>
      <c r="K33" s="16"/>
      <c r="L33" s="124"/>
      <c r="M33" s="124"/>
      <c r="N33" s="124"/>
      <c r="O33" s="124"/>
    </row>
    <row r="34" ht="79.25" customHeight="true" spans="1:15">
      <c r="A34" s="105"/>
      <c r="B34" s="14" t="s">
        <v>87</v>
      </c>
      <c r="C34" s="14" t="s">
        <v>88</v>
      </c>
      <c r="D34" s="14" t="s">
        <v>89</v>
      </c>
      <c r="E34" s="28" t="s">
        <v>90</v>
      </c>
      <c r="F34" s="50">
        <f t="shared" si="0"/>
        <v>6</v>
      </c>
      <c r="G34" s="14">
        <v>6</v>
      </c>
      <c r="H34" s="50">
        <v>6</v>
      </c>
      <c r="I34" s="50">
        <v>6</v>
      </c>
      <c r="J34" s="50">
        <v>6</v>
      </c>
      <c r="K34" s="16"/>
      <c r="L34" s="124"/>
      <c r="M34" s="124"/>
      <c r="N34" s="124"/>
      <c r="O34" s="124"/>
    </row>
    <row r="35" ht="15.5" customHeight="true" spans="1:15">
      <c r="A35" s="14" t="s">
        <v>91</v>
      </c>
      <c r="B35" s="14"/>
      <c r="C35" s="14"/>
      <c r="D35" s="37"/>
      <c r="E35" s="16"/>
      <c r="F35" s="85">
        <f>SUM(F16:F34)+K6</f>
        <v>93.2077443954666</v>
      </c>
      <c r="G35" s="14">
        <f>SUM(G16:G34)+H6</f>
        <v>100</v>
      </c>
      <c r="H35" s="50">
        <f>SUM(H16:H34)+K6</f>
        <v>95.2335110621332</v>
      </c>
      <c r="I35" s="50">
        <f>SUM(I16:I34)+K6</f>
        <v>89.0981110621332</v>
      </c>
      <c r="J35" s="50">
        <f>SUM(J16:J34)+K6</f>
        <v>95.2916110621332</v>
      </c>
      <c r="K35" s="16"/>
      <c r="L35" s="124"/>
      <c r="M35" s="124"/>
      <c r="N35" s="124"/>
      <c r="O35" s="124"/>
    </row>
    <row r="36" ht="24" customHeight="true" spans="1:1">
      <c r="A36" s="36" t="s">
        <v>92</v>
      </c>
    </row>
    <row r="37" ht="32" customHeight="true" spans="1:15">
      <c r="A37" s="106" t="s">
        <v>93</v>
      </c>
      <c r="B37" s="106"/>
      <c r="C37" s="106"/>
      <c r="D37" s="106"/>
      <c r="E37" s="106" t="s">
        <v>94</v>
      </c>
      <c r="F37" s="106" t="s">
        <v>95</v>
      </c>
      <c r="G37" s="106"/>
      <c r="H37" s="114"/>
      <c r="I37" s="114"/>
      <c r="J37" s="114"/>
      <c r="K37" s="106" t="s">
        <v>96</v>
      </c>
      <c r="L37" s="106"/>
      <c r="M37" s="106"/>
      <c r="N37" s="106"/>
      <c r="O37" s="106"/>
    </row>
    <row r="41" spans="3:3">
      <c r="C41" s="107"/>
    </row>
  </sheetData>
  <mergeCells count="41">
    <mergeCell ref="A1:B1"/>
    <mergeCell ref="A2:K2"/>
    <mergeCell ref="A3:K3"/>
    <mergeCell ref="B4:K4"/>
    <mergeCell ref="B5:C5"/>
    <mergeCell ref="F5:G5"/>
    <mergeCell ref="I5:J5"/>
    <mergeCell ref="B6:C6"/>
    <mergeCell ref="F6:G6"/>
    <mergeCell ref="I6:J6"/>
    <mergeCell ref="B7:E7"/>
    <mergeCell ref="F7:K7"/>
    <mergeCell ref="B8:E8"/>
    <mergeCell ref="F8:K8"/>
    <mergeCell ref="B9:E9"/>
    <mergeCell ref="F9:K9"/>
    <mergeCell ref="B10:E10"/>
    <mergeCell ref="F10:K10"/>
    <mergeCell ref="B11:E11"/>
    <mergeCell ref="F11:K11"/>
    <mergeCell ref="B12:E12"/>
    <mergeCell ref="F12:K12"/>
    <mergeCell ref="B13:E13"/>
    <mergeCell ref="F13:K13"/>
    <mergeCell ref="H14:J14"/>
    <mergeCell ref="A35:C35"/>
    <mergeCell ref="A5:A11"/>
    <mergeCell ref="A12:A13"/>
    <mergeCell ref="A14:A34"/>
    <mergeCell ref="B14:B15"/>
    <mergeCell ref="B16:B29"/>
    <mergeCell ref="B30:B33"/>
    <mergeCell ref="C14:C15"/>
    <mergeCell ref="C16:C18"/>
    <mergeCell ref="C19:C24"/>
    <mergeCell ref="C26:C29"/>
    <mergeCell ref="D14:D15"/>
    <mergeCell ref="E14:E15"/>
    <mergeCell ref="F14:F15"/>
    <mergeCell ref="G14:G15"/>
    <mergeCell ref="K14:K15"/>
  </mergeCells>
  <printOptions horizontalCentered="true"/>
  <pageMargins left="0.511805555555556" right="0.432638888888889" top="0.786805555555556" bottom="0.747916666666667" header="0.5" footer="0.5"/>
  <pageSetup paperSize="9" scale="5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K31"/>
  <sheetViews>
    <sheetView zoomScale="85" zoomScaleNormal="85" workbookViewId="0">
      <selection activeCell="E21" sqref="E21"/>
    </sheetView>
  </sheetViews>
  <sheetFormatPr defaultColWidth="9.40833333333333" defaultRowHeight="18.75"/>
  <cols>
    <col min="1" max="1" width="9.40833333333333" style="9" customWidth="true"/>
    <col min="2" max="2" width="11.3166666666667" style="9" customWidth="true"/>
    <col min="3" max="3" width="13.3666666666667" style="9" customWidth="true"/>
    <col min="4" max="4" width="29.725" style="9" customWidth="true"/>
    <col min="5" max="5" width="19.4583333333333" style="9" customWidth="true"/>
    <col min="6" max="6" width="21.9083333333333" style="9" customWidth="true"/>
    <col min="7" max="7" width="9.40833333333333" style="9"/>
    <col min="8" max="9" width="12.8166666666667" style="9"/>
    <col min="10" max="10" width="9.40833333333333" style="9"/>
    <col min="11" max="11" width="12.8166666666667" style="9"/>
    <col min="12" max="16384" width="9.40833333333333" style="9"/>
  </cols>
  <sheetData>
    <row r="1" spans="1:1">
      <c r="A1" s="10" t="s">
        <v>97</v>
      </c>
    </row>
    <row r="2" ht="33" customHeight="true" spans="1:9">
      <c r="A2" s="60" t="s">
        <v>98</v>
      </c>
      <c r="B2" s="60"/>
      <c r="C2" s="60"/>
      <c r="D2" s="60"/>
      <c r="E2" s="60"/>
      <c r="F2" s="60"/>
      <c r="G2" s="60"/>
      <c r="H2" s="60"/>
      <c r="I2" s="60"/>
    </row>
    <row r="3" spans="1:9">
      <c r="A3" s="61" t="s">
        <v>99</v>
      </c>
      <c r="B3" s="62"/>
      <c r="C3" s="62"/>
      <c r="D3" s="62"/>
      <c r="E3" s="62"/>
      <c r="F3" s="62"/>
      <c r="G3" s="62"/>
      <c r="H3" s="62"/>
      <c r="I3" s="62"/>
    </row>
    <row r="4" ht="13.5" spans="1:9">
      <c r="A4" s="13" t="s">
        <v>100</v>
      </c>
      <c r="B4" s="37" t="s">
        <v>101</v>
      </c>
      <c r="C4" s="37"/>
      <c r="D4" s="37"/>
      <c r="E4" s="37"/>
      <c r="F4" s="37"/>
      <c r="G4" s="37"/>
      <c r="H4" s="37"/>
      <c r="I4" s="37"/>
    </row>
    <row r="5" ht="13.5" spans="1:9">
      <c r="A5" s="15"/>
      <c r="B5" s="37"/>
      <c r="C5" s="37"/>
      <c r="D5" s="37"/>
      <c r="E5" s="37"/>
      <c r="F5" s="37"/>
      <c r="G5" s="37"/>
      <c r="H5" s="37"/>
      <c r="I5" s="37"/>
    </row>
    <row r="6" spans="1:9">
      <c r="A6" s="63" t="s">
        <v>102</v>
      </c>
      <c r="B6" s="37" t="s">
        <v>4</v>
      </c>
      <c r="C6" s="37"/>
      <c r="D6" s="37"/>
      <c r="E6" s="37"/>
      <c r="F6" s="37" t="s">
        <v>103</v>
      </c>
      <c r="G6" s="37" t="s">
        <v>104</v>
      </c>
      <c r="H6" s="37"/>
      <c r="I6" s="37"/>
    </row>
    <row r="7" ht="14.1" customHeight="true" spans="1:9">
      <c r="A7" s="13" t="s">
        <v>105</v>
      </c>
      <c r="B7" s="64" t="s">
        <v>106</v>
      </c>
      <c r="C7" s="65"/>
      <c r="D7" s="17" t="s">
        <v>107</v>
      </c>
      <c r="E7" s="17" t="s">
        <v>108</v>
      </c>
      <c r="F7" s="13" t="s">
        <v>8</v>
      </c>
      <c r="G7" s="13" t="s">
        <v>9</v>
      </c>
      <c r="H7" s="13" t="s">
        <v>109</v>
      </c>
      <c r="I7" s="37" t="s">
        <v>11</v>
      </c>
    </row>
    <row r="8" ht="13.5" spans="1:9">
      <c r="A8" s="66"/>
      <c r="B8" s="67"/>
      <c r="C8" s="68"/>
      <c r="D8" s="23"/>
      <c r="E8" s="23"/>
      <c r="F8" s="15"/>
      <c r="G8" s="15"/>
      <c r="H8" s="15"/>
      <c r="I8" s="37"/>
    </row>
    <row r="9" ht="13.9" customHeight="true" spans="1:11">
      <c r="A9" s="66"/>
      <c r="B9" s="69"/>
      <c r="C9" s="70"/>
      <c r="D9" s="71">
        <v>334.88</v>
      </c>
      <c r="E9" s="71">
        <v>364.88</v>
      </c>
      <c r="F9" s="71">
        <v>218.73</v>
      </c>
      <c r="G9" s="79">
        <v>10</v>
      </c>
      <c r="H9" s="80">
        <f>F9/E9</f>
        <v>0.599457355843017</v>
      </c>
      <c r="I9" s="86">
        <v>8.677</v>
      </c>
      <c r="K9" s="87"/>
    </row>
    <row r="10" ht="18" customHeight="true" spans="1:9">
      <c r="A10" s="66"/>
      <c r="B10" s="63" t="s">
        <v>110</v>
      </c>
      <c r="C10" s="63"/>
      <c r="D10" s="71">
        <v>285</v>
      </c>
      <c r="E10" s="71">
        <v>315</v>
      </c>
      <c r="F10" s="71">
        <v>168.85</v>
      </c>
      <c r="G10" s="79"/>
      <c r="H10" s="79"/>
      <c r="I10" s="79"/>
    </row>
    <row r="11" spans="1:9">
      <c r="A11" s="66"/>
      <c r="B11" s="72" t="s">
        <v>111</v>
      </c>
      <c r="C11" s="72"/>
      <c r="D11" s="71">
        <v>49.88</v>
      </c>
      <c r="E11" s="71">
        <v>49.88</v>
      </c>
      <c r="F11" s="71">
        <v>49.88</v>
      </c>
      <c r="G11" s="79"/>
      <c r="H11" s="79"/>
      <c r="I11" s="79"/>
    </row>
    <row r="12" spans="1:9">
      <c r="A12" s="15"/>
      <c r="B12" s="72" t="s">
        <v>112</v>
      </c>
      <c r="C12" s="72"/>
      <c r="D12" s="73"/>
      <c r="E12" s="73"/>
      <c r="F12" s="73"/>
      <c r="G12" s="63"/>
      <c r="H12" s="63"/>
      <c r="I12" s="63"/>
    </row>
    <row r="13" spans="1:9">
      <c r="A13" s="37" t="s">
        <v>113</v>
      </c>
      <c r="B13" s="37" t="s">
        <v>114</v>
      </c>
      <c r="C13" s="37"/>
      <c r="D13" s="37"/>
      <c r="E13" s="37"/>
      <c r="F13" s="37" t="s">
        <v>115</v>
      </c>
      <c r="G13" s="37"/>
      <c r="H13" s="37"/>
      <c r="I13" s="37"/>
    </row>
    <row r="14" ht="62" customHeight="true" spans="1:9">
      <c r="A14" s="37"/>
      <c r="B14" s="63" t="s">
        <v>116</v>
      </c>
      <c r="C14" s="63"/>
      <c r="D14" s="63"/>
      <c r="E14" s="63"/>
      <c r="F14" s="63" t="s">
        <v>117</v>
      </c>
      <c r="G14" s="63"/>
      <c r="H14" s="63"/>
      <c r="I14" s="63"/>
    </row>
    <row r="15" s="9" customFormat="true" ht="27" spans="1:9">
      <c r="A15" s="74" t="s">
        <v>118</v>
      </c>
      <c r="B15" s="37" t="s">
        <v>119</v>
      </c>
      <c r="C15" s="37" t="s">
        <v>120</v>
      </c>
      <c r="D15" s="37" t="s">
        <v>121</v>
      </c>
      <c r="E15" s="13" t="s">
        <v>122</v>
      </c>
      <c r="F15" s="13" t="s">
        <v>123</v>
      </c>
      <c r="G15" s="37" t="s">
        <v>9</v>
      </c>
      <c r="H15" s="37" t="s">
        <v>11</v>
      </c>
      <c r="I15" s="13" t="s">
        <v>124</v>
      </c>
    </row>
    <row r="16" ht="45" customHeight="true" spans="1:9">
      <c r="A16" s="74"/>
      <c r="B16" s="37" t="s">
        <v>125</v>
      </c>
      <c r="C16" s="37" t="s">
        <v>126</v>
      </c>
      <c r="D16" s="54" t="s">
        <v>127</v>
      </c>
      <c r="E16" s="39">
        <v>1</v>
      </c>
      <c r="F16" s="39">
        <v>1</v>
      </c>
      <c r="G16" s="37">
        <v>5</v>
      </c>
      <c r="H16" s="37">
        <v>5</v>
      </c>
      <c r="I16" s="63"/>
    </row>
    <row r="17" ht="34" customHeight="true" spans="1:9">
      <c r="A17" s="74"/>
      <c r="B17" s="37"/>
      <c r="C17" s="37"/>
      <c r="D17" s="54" t="s">
        <v>128</v>
      </c>
      <c r="E17" s="57">
        <v>1</v>
      </c>
      <c r="F17" s="57">
        <v>1</v>
      </c>
      <c r="G17" s="37">
        <v>5</v>
      </c>
      <c r="H17" s="37">
        <v>5</v>
      </c>
      <c r="I17" s="63"/>
    </row>
    <row r="18" ht="24" customHeight="true" spans="1:9">
      <c r="A18" s="74"/>
      <c r="B18" s="37"/>
      <c r="C18" s="37"/>
      <c r="D18" s="54" t="s">
        <v>129</v>
      </c>
      <c r="E18" s="57" t="s">
        <v>130</v>
      </c>
      <c r="F18" s="39" t="s">
        <v>131</v>
      </c>
      <c r="G18" s="37">
        <v>5</v>
      </c>
      <c r="H18" s="37">
        <v>5</v>
      </c>
      <c r="I18" s="63"/>
    </row>
    <row r="19" ht="24" customHeight="true" spans="1:9">
      <c r="A19" s="74"/>
      <c r="B19" s="37"/>
      <c r="C19" s="37"/>
      <c r="D19" s="54" t="s">
        <v>132</v>
      </c>
      <c r="E19" s="57" t="s">
        <v>133</v>
      </c>
      <c r="F19" s="57" t="s">
        <v>133</v>
      </c>
      <c r="G19" s="37">
        <v>5</v>
      </c>
      <c r="H19" s="37">
        <v>5</v>
      </c>
      <c r="I19" s="63"/>
    </row>
    <row r="20" ht="44" customHeight="true" spans="1:9">
      <c r="A20" s="74"/>
      <c r="B20" s="37"/>
      <c r="C20" s="66" t="s">
        <v>134</v>
      </c>
      <c r="D20" s="75" t="s">
        <v>135</v>
      </c>
      <c r="E20" s="81">
        <v>100</v>
      </c>
      <c r="F20" s="81">
        <v>109</v>
      </c>
      <c r="G20" s="37">
        <v>5</v>
      </c>
      <c r="H20" s="37">
        <v>5</v>
      </c>
      <c r="I20" s="63"/>
    </row>
    <row r="21" ht="24" customHeight="true" spans="1:9">
      <c r="A21" s="74"/>
      <c r="B21" s="37"/>
      <c r="C21" s="66"/>
      <c r="D21" s="75" t="s">
        <v>136</v>
      </c>
      <c r="E21" s="81">
        <v>1000</v>
      </c>
      <c r="F21" s="81">
        <v>1203.5</v>
      </c>
      <c r="G21" s="37">
        <v>5</v>
      </c>
      <c r="H21" s="37">
        <v>5</v>
      </c>
      <c r="I21" s="63"/>
    </row>
    <row r="22" ht="27" customHeight="true" spans="1:9">
      <c r="A22" s="74"/>
      <c r="B22" s="37"/>
      <c r="C22" s="15"/>
      <c r="D22" s="54" t="s">
        <v>137</v>
      </c>
      <c r="E22" s="82" t="s">
        <v>138</v>
      </c>
      <c r="F22" s="82" t="s">
        <v>138</v>
      </c>
      <c r="G22" s="37">
        <v>5</v>
      </c>
      <c r="H22" s="37">
        <v>5</v>
      </c>
      <c r="I22" s="63"/>
    </row>
    <row r="23" ht="27" customHeight="true" spans="1:9">
      <c r="A23" s="74"/>
      <c r="B23" s="37"/>
      <c r="C23" s="76" t="s">
        <v>139</v>
      </c>
      <c r="D23" s="54" t="s">
        <v>140</v>
      </c>
      <c r="E23" s="57">
        <v>1</v>
      </c>
      <c r="F23" s="57">
        <v>1</v>
      </c>
      <c r="G23" s="37">
        <v>5</v>
      </c>
      <c r="H23" s="37">
        <v>5</v>
      </c>
      <c r="I23" s="63"/>
    </row>
    <row r="24" ht="22.15" customHeight="true" spans="1:9">
      <c r="A24" s="74"/>
      <c r="B24" s="37"/>
      <c r="C24" s="77"/>
      <c r="D24" s="54" t="s">
        <v>141</v>
      </c>
      <c r="E24" s="57" t="s">
        <v>142</v>
      </c>
      <c r="F24" s="37" t="s">
        <v>142</v>
      </c>
      <c r="G24" s="37">
        <v>5</v>
      </c>
      <c r="H24" s="37">
        <v>5</v>
      </c>
      <c r="I24" s="63"/>
    </row>
    <row r="25" ht="30" customHeight="true" spans="1:9">
      <c r="A25" s="74"/>
      <c r="B25" s="37"/>
      <c r="C25" s="37" t="s">
        <v>143</v>
      </c>
      <c r="D25" s="54" t="s">
        <v>144</v>
      </c>
      <c r="E25" s="83" t="s">
        <v>145</v>
      </c>
      <c r="F25" s="83" t="s">
        <v>146</v>
      </c>
      <c r="G25" s="37">
        <v>5</v>
      </c>
      <c r="H25" s="37">
        <v>5</v>
      </c>
      <c r="I25" s="63"/>
    </row>
    <row r="26" ht="19" customHeight="true" spans="1:9">
      <c r="A26" s="74"/>
      <c r="B26" s="37" t="s">
        <v>147</v>
      </c>
      <c r="C26" s="37" t="s">
        <v>148</v>
      </c>
      <c r="D26" s="54" t="s">
        <v>149</v>
      </c>
      <c r="E26" s="84" t="s">
        <v>150</v>
      </c>
      <c r="F26" s="84" t="s">
        <v>150</v>
      </c>
      <c r="G26" s="37">
        <v>10</v>
      </c>
      <c r="H26" s="37">
        <v>10</v>
      </c>
      <c r="I26" s="88"/>
    </row>
    <row r="27" ht="32" customHeight="true" spans="1:9">
      <c r="A27" s="74"/>
      <c r="B27" s="37"/>
      <c r="C27" s="37"/>
      <c r="D27" s="54" t="s">
        <v>151</v>
      </c>
      <c r="E27" s="84" t="s">
        <v>152</v>
      </c>
      <c r="F27" s="84" t="s">
        <v>152</v>
      </c>
      <c r="G27" s="37">
        <v>10</v>
      </c>
      <c r="H27" s="37">
        <v>10</v>
      </c>
      <c r="I27" s="88"/>
    </row>
    <row r="28" ht="33" customHeight="true" spans="1:9">
      <c r="A28" s="74"/>
      <c r="B28" s="37"/>
      <c r="C28" s="37" t="s">
        <v>153</v>
      </c>
      <c r="D28" s="54" t="s">
        <v>154</v>
      </c>
      <c r="E28" s="84" t="s">
        <v>152</v>
      </c>
      <c r="F28" s="84" t="s">
        <v>152</v>
      </c>
      <c r="G28" s="37">
        <v>10</v>
      </c>
      <c r="H28" s="37">
        <v>10</v>
      </c>
      <c r="I28" s="63"/>
    </row>
    <row r="29" ht="28" customHeight="true" spans="1:9">
      <c r="A29" s="74"/>
      <c r="B29" s="63" t="s">
        <v>155</v>
      </c>
      <c r="C29" s="37" t="s">
        <v>156</v>
      </c>
      <c r="D29" s="54" t="s">
        <v>157</v>
      </c>
      <c r="E29" s="59" t="s">
        <v>158</v>
      </c>
      <c r="F29" s="59" t="s">
        <v>158</v>
      </c>
      <c r="G29" s="37">
        <v>10</v>
      </c>
      <c r="H29" s="37">
        <v>10</v>
      </c>
      <c r="I29" s="63"/>
    </row>
    <row r="30" spans="1:9">
      <c r="A30" s="37" t="s">
        <v>159</v>
      </c>
      <c r="B30" s="37"/>
      <c r="C30" s="37"/>
      <c r="D30" s="37"/>
      <c r="E30" s="37"/>
      <c r="F30" s="37"/>
      <c r="G30" s="37">
        <f>SUM(G16:G29)+G9</f>
        <v>100</v>
      </c>
      <c r="H30" s="85">
        <f>SUM(H16:H29)+I9</f>
        <v>98.677</v>
      </c>
      <c r="I30" s="63"/>
    </row>
    <row r="31" spans="1:9">
      <c r="A31" s="78" t="s">
        <v>160</v>
      </c>
      <c r="D31" s="9" t="s">
        <v>161</v>
      </c>
      <c r="E31" s="9" t="s">
        <v>162</v>
      </c>
      <c r="G31" s="9" t="s">
        <v>163</v>
      </c>
      <c r="I31" s="89"/>
    </row>
  </sheetData>
  <mergeCells count="29">
    <mergeCell ref="A2:I2"/>
    <mergeCell ref="B6:E6"/>
    <mergeCell ref="G6:I6"/>
    <mergeCell ref="B10:C10"/>
    <mergeCell ref="B11:C11"/>
    <mergeCell ref="B12:C12"/>
    <mergeCell ref="B13:E13"/>
    <mergeCell ref="F13:I13"/>
    <mergeCell ref="B14:E14"/>
    <mergeCell ref="F14:I14"/>
    <mergeCell ref="A30:F30"/>
    <mergeCell ref="A4:A5"/>
    <mergeCell ref="A7:A12"/>
    <mergeCell ref="A13:A14"/>
    <mergeCell ref="A15:A29"/>
    <mergeCell ref="B16:B25"/>
    <mergeCell ref="B26:B28"/>
    <mergeCell ref="C16:C19"/>
    <mergeCell ref="C20:C22"/>
    <mergeCell ref="C23:C24"/>
    <mergeCell ref="C26:C27"/>
    <mergeCell ref="D7:D8"/>
    <mergeCell ref="E7:E8"/>
    <mergeCell ref="F7:F8"/>
    <mergeCell ref="G7:G8"/>
    <mergeCell ref="H7:H8"/>
    <mergeCell ref="I7:I8"/>
    <mergeCell ref="B4:I5"/>
    <mergeCell ref="B7:C9"/>
  </mergeCells>
  <pageMargins left="0.7" right="0.7" top="0.75" bottom="0.75" header="0.3" footer="0.3"/>
  <pageSetup paperSize="9" scale="8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I31"/>
  <sheetViews>
    <sheetView view="pageBreakPreview" zoomScale="85" zoomScaleNormal="100" zoomScaleSheetLayoutView="85" workbookViewId="0">
      <selection activeCell="A1" sqref="A1"/>
    </sheetView>
  </sheetViews>
  <sheetFormatPr defaultColWidth="9.40833333333333" defaultRowHeight="18.75"/>
  <cols>
    <col min="1" max="1" width="12.9083333333333" style="9" customWidth="true"/>
    <col min="2" max="2" width="11.8666666666667" style="9" customWidth="true"/>
    <col min="3" max="3" width="9.40833333333333" style="9"/>
    <col min="4" max="4" width="22.4583333333333" style="9" customWidth="true"/>
    <col min="5" max="5" width="23.3166666666667" style="9" customWidth="true"/>
    <col min="6" max="6" width="23.1833333333333" style="9" customWidth="true"/>
    <col min="7" max="7" width="9.40833333333333" style="9" customWidth="true"/>
    <col min="8" max="8" width="11.6333333333333" style="9" customWidth="true"/>
    <col min="9" max="9" width="12.5416666666667" style="9" customWidth="true"/>
    <col min="10" max="10" width="12.725" style="9"/>
    <col min="11" max="16384" width="9.40833333333333" style="9"/>
  </cols>
  <sheetData>
    <row r="1" spans="1:1">
      <c r="A1" s="10" t="s">
        <v>164</v>
      </c>
    </row>
    <row r="2" s="9" customFormat="true" ht="28.5" spans="1:9">
      <c r="A2" s="11" t="s">
        <v>165</v>
      </c>
      <c r="B2" s="11"/>
      <c r="C2" s="11"/>
      <c r="D2" s="11"/>
      <c r="E2" s="11"/>
      <c r="F2" s="11"/>
      <c r="G2" s="11"/>
      <c r="H2" s="11"/>
      <c r="I2" s="11"/>
    </row>
    <row r="3" ht="13.5" spans="1:1">
      <c r="A3" s="12" t="s">
        <v>166</v>
      </c>
    </row>
    <row r="4" ht="13.5" spans="1:9">
      <c r="A4" s="13" t="s">
        <v>100</v>
      </c>
      <c r="B4" s="14" t="s">
        <v>167</v>
      </c>
      <c r="C4" s="14"/>
      <c r="D4" s="14"/>
      <c r="E4" s="14"/>
      <c r="F4" s="14"/>
      <c r="G4" s="14"/>
      <c r="H4" s="14"/>
      <c r="I4" s="14"/>
    </row>
    <row r="5" ht="13.5" spans="1:9">
      <c r="A5" s="15"/>
      <c r="B5" s="14"/>
      <c r="C5" s="14"/>
      <c r="D5" s="14"/>
      <c r="E5" s="14"/>
      <c r="F5" s="14"/>
      <c r="G5" s="14"/>
      <c r="H5" s="14"/>
      <c r="I5" s="14"/>
    </row>
    <row r="6" spans="1:9">
      <c r="A6" s="16" t="s">
        <v>168</v>
      </c>
      <c r="B6" s="14" t="s">
        <v>4</v>
      </c>
      <c r="C6" s="14"/>
      <c r="D6" s="14"/>
      <c r="E6" s="14"/>
      <c r="F6" s="14" t="s">
        <v>169</v>
      </c>
      <c r="G6" s="14" t="s">
        <v>170</v>
      </c>
      <c r="H6" s="14"/>
      <c r="I6" s="14"/>
    </row>
    <row r="7" ht="13.5" spans="1:9">
      <c r="A7" s="17" t="s">
        <v>171</v>
      </c>
      <c r="B7" s="18" t="s">
        <v>172</v>
      </c>
      <c r="C7" s="19"/>
      <c r="D7" s="17" t="s">
        <v>107</v>
      </c>
      <c r="E7" s="17" t="s">
        <v>108</v>
      </c>
      <c r="F7" s="13" t="s">
        <v>8</v>
      </c>
      <c r="G7" s="37" t="s">
        <v>9</v>
      </c>
      <c r="H7" s="37" t="s">
        <v>109</v>
      </c>
      <c r="I7" s="37" t="s">
        <v>11</v>
      </c>
    </row>
    <row r="8" ht="13.5" spans="1:9">
      <c r="A8" s="20"/>
      <c r="B8" s="21"/>
      <c r="C8" s="22"/>
      <c r="D8" s="23"/>
      <c r="E8" s="23"/>
      <c r="F8" s="15"/>
      <c r="G8" s="37"/>
      <c r="H8" s="37"/>
      <c r="I8" s="37"/>
    </row>
    <row r="9" ht="13.9" customHeight="true" spans="1:9">
      <c r="A9" s="20"/>
      <c r="B9" s="24"/>
      <c r="C9" s="25"/>
      <c r="D9" s="26">
        <v>50.74</v>
      </c>
      <c r="E9" s="26">
        <v>50.74</v>
      </c>
      <c r="F9" s="53">
        <v>34.83</v>
      </c>
      <c r="G9" s="14">
        <v>10</v>
      </c>
      <c r="H9" s="56">
        <f>F9/E9</f>
        <v>0.686440677966102</v>
      </c>
      <c r="I9" s="50">
        <f>10*H9</f>
        <v>6.86440677966102</v>
      </c>
    </row>
    <row r="10" spans="1:9">
      <c r="A10" s="20"/>
      <c r="B10" s="16" t="s">
        <v>173</v>
      </c>
      <c r="C10" s="16"/>
      <c r="D10" s="26">
        <v>44.7</v>
      </c>
      <c r="E10" s="53">
        <v>44.7</v>
      </c>
      <c r="F10" s="53">
        <v>28.79</v>
      </c>
      <c r="G10" s="16"/>
      <c r="H10" s="56">
        <f>F10/E10</f>
        <v>0.64407158836689</v>
      </c>
      <c r="I10" s="16"/>
    </row>
    <row r="11" spans="1:9">
      <c r="A11" s="20"/>
      <c r="B11" s="27" t="s">
        <v>174</v>
      </c>
      <c r="C11" s="27"/>
      <c r="D11" s="53">
        <f>D9-D10</f>
        <v>6.04</v>
      </c>
      <c r="E11" s="53">
        <f>E9-E10</f>
        <v>6.04</v>
      </c>
      <c r="F11" s="53">
        <v>6.04</v>
      </c>
      <c r="G11" s="16"/>
      <c r="H11" s="56">
        <f>F11/E11</f>
        <v>1</v>
      </c>
      <c r="I11" s="16"/>
    </row>
    <row r="12" spans="1:9">
      <c r="A12" s="23"/>
      <c r="B12" s="27" t="s">
        <v>175</v>
      </c>
      <c r="C12" s="27"/>
      <c r="D12" s="53"/>
      <c r="E12" s="53"/>
      <c r="F12" s="53"/>
      <c r="G12" s="16"/>
      <c r="H12" s="16"/>
      <c r="I12" s="16"/>
    </row>
    <row r="13" spans="1:9">
      <c r="A13" s="14" t="s">
        <v>21</v>
      </c>
      <c r="B13" s="14" t="s">
        <v>22</v>
      </c>
      <c r="C13" s="14"/>
      <c r="D13" s="14"/>
      <c r="E13" s="14"/>
      <c r="F13" s="14" t="s">
        <v>23</v>
      </c>
      <c r="G13" s="14"/>
      <c r="H13" s="14"/>
      <c r="I13" s="14"/>
    </row>
    <row r="14" ht="58.35" customHeight="true" spans="1:9">
      <c r="A14" s="14"/>
      <c r="B14" s="16" t="s">
        <v>176</v>
      </c>
      <c r="C14" s="16"/>
      <c r="D14" s="16"/>
      <c r="E14" s="16"/>
      <c r="F14" s="28" t="s">
        <v>177</v>
      </c>
      <c r="G14" s="16"/>
      <c r="H14" s="16"/>
      <c r="I14" s="16"/>
    </row>
    <row r="15" ht="30" customHeight="true" spans="1:9">
      <c r="A15" s="14" t="s">
        <v>26</v>
      </c>
      <c r="B15" s="14" t="s">
        <v>27</v>
      </c>
      <c r="C15" s="14" t="s">
        <v>28</v>
      </c>
      <c r="D15" s="14" t="s">
        <v>29</v>
      </c>
      <c r="E15" s="13" t="s">
        <v>122</v>
      </c>
      <c r="F15" s="13" t="s">
        <v>123</v>
      </c>
      <c r="G15" s="37" t="s">
        <v>9</v>
      </c>
      <c r="H15" s="37" t="s">
        <v>11</v>
      </c>
      <c r="I15" s="13" t="s">
        <v>124</v>
      </c>
    </row>
    <row r="16" ht="31" customHeight="true" spans="1:9">
      <c r="A16" s="14"/>
      <c r="B16" s="47" t="s">
        <v>178</v>
      </c>
      <c r="C16" s="14" t="s">
        <v>41</v>
      </c>
      <c r="D16" s="28" t="s">
        <v>179</v>
      </c>
      <c r="E16" s="57">
        <v>1</v>
      </c>
      <c r="F16" s="46">
        <v>1</v>
      </c>
      <c r="G16" s="14">
        <v>6</v>
      </c>
      <c r="H16" s="14">
        <v>6</v>
      </c>
      <c r="I16" s="16"/>
    </row>
    <row r="17" ht="31" customHeight="true" spans="1:9">
      <c r="A17" s="14"/>
      <c r="B17" s="14"/>
      <c r="C17" s="14"/>
      <c r="D17" s="28" t="s">
        <v>180</v>
      </c>
      <c r="E17" s="57">
        <v>1</v>
      </c>
      <c r="F17" s="46">
        <v>1</v>
      </c>
      <c r="G17" s="14">
        <v>6</v>
      </c>
      <c r="H17" s="14">
        <v>6</v>
      </c>
      <c r="I17" s="16"/>
    </row>
    <row r="18" ht="27" customHeight="true" spans="1:9">
      <c r="A18" s="14"/>
      <c r="B18" s="14"/>
      <c r="C18" s="14"/>
      <c r="D18" s="54" t="s">
        <v>181</v>
      </c>
      <c r="E18" s="57">
        <v>1</v>
      </c>
      <c r="F18" s="46">
        <v>1</v>
      </c>
      <c r="G18" s="14">
        <v>6</v>
      </c>
      <c r="H18" s="14">
        <v>6</v>
      </c>
      <c r="I18" s="16"/>
    </row>
    <row r="19" ht="25" customHeight="true" spans="1:9">
      <c r="A19" s="14"/>
      <c r="B19" s="14"/>
      <c r="C19" s="14" t="s">
        <v>48</v>
      </c>
      <c r="D19" s="28" t="s">
        <v>182</v>
      </c>
      <c r="E19" s="57">
        <v>1</v>
      </c>
      <c r="F19" s="46">
        <v>1</v>
      </c>
      <c r="G19" s="14">
        <v>5</v>
      </c>
      <c r="H19" s="14">
        <v>5</v>
      </c>
      <c r="I19" s="16"/>
    </row>
    <row r="20" ht="29" customHeight="true" spans="1:9">
      <c r="A20" s="14"/>
      <c r="B20" s="14"/>
      <c r="C20" s="14"/>
      <c r="D20" s="28" t="s">
        <v>183</v>
      </c>
      <c r="E20" s="57">
        <v>1</v>
      </c>
      <c r="F20" s="46">
        <v>1</v>
      </c>
      <c r="G20" s="14">
        <v>5</v>
      </c>
      <c r="H20" s="14">
        <v>5</v>
      </c>
      <c r="I20" s="16"/>
    </row>
    <row r="21" ht="23" customHeight="true" spans="1:9">
      <c r="A21" s="14"/>
      <c r="B21" s="14"/>
      <c r="C21" s="17" t="s">
        <v>62</v>
      </c>
      <c r="D21" s="28" t="s">
        <v>184</v>
      </c>
      <c r="E21" s="57">
        <v>1</v>
      </c>
      <c r="F21" s="46">
        <v>1</v>
      </c>
      <c r="G21" s="14">
        <v>5</v>
      </c>
      <c r="H21" s="14">
        <v>5</v>
      </c>
      <c r="I21" s="16"/>
    </row>
    <row r="22" ht="23" customHeight="true" spans="1:9">
      <c r="A22" s="14"/>
      <c r="B22" s="14"/>
      <c r="C22" s="23"/>
      <c r="D22" s="28" t="s">
        <v>185</v>
      </c>
      <c r="E22" s="57">
        <v>1</v>
      </c>
      <c r="F22" s="46">
        <v>1</v>
      </c>
      <c r="G22" s="14">
        <v>5</v>
      </c>
      <c r="H22" s="14">
        <v>5</v>
      </c>
      <c r="I22" s="16"/>
    </row>
    <row r="23" ht="23" customHeight="true" spans="1:9">
      <c r="A23" s="14"/>
      <c r="B23" s="14"/>
      <c r="C23" s="20" t="s">
        <v>65</v>
      </c>
      <c r="D23" s="28" t="s">
        <v>186</v>
      </c>
      <c r="E23" s="57">
        <v>1</v>
      </c>
      <c r="F23" s="46">
        <v>1</v>
      </c>
      <c r="G23" s="14">
        <v>5</v>
      </c>
      <c r="H23" s="14">
        <v>5</v>
      </c>
      <c r="I23" s="16"/>
    </row>
    <row r="24" ht="27" customHeight="true" spans="1:9">
      <c r="A24" s="14"/>
      <c r="B24" s="14"/>
      <c r="C24" s="23"/>
      <c r="D24" s="28" t="s">
        <v>187</v>
      </c>
      <c r="E24" s="57">
        <v>1</v>
      </c>
      <c r="F24" s="46">
        <v>1</v>
      </c>
      <c r="G24" s="14">
        <v>5</v>
      </c>
      <c r="H24" s="14">
        <v>5</v>
      </c>
      <c r="I24" s="16"/>
    </row>
    <row r="25" ht="40" customHeight="true" spans="1:9">
      <c r="A25" s="34"/>
      <c r="B25" s="47" t="s">
        <v>188</v>
      </c>
      <c r="C25" s="35" t="s">
        <v>78</v>
      </c>
      <c r="D25" s="28" t="s">
        <v>189</v>
      </c>
      <c r="E25" s="47" t="s">
        <v>152</v>
      </c>
      <c r="F25" s="47" t="s">
        <v>190</v>
      </c>
      <c r="G25" s="14">
        <v>8</v>
      </c>
      <c r="H25" s="14">
        <v>8</v>
      </c>
      <c r="I25" s="16"/>
    </row>
    <row r="26" ht="32" customHeight="true" spans="1:9">
      <c r="A26" s="34"/>
      <c r="B26" s="14"/>
      <c r="C26" s="35"/>
      <c r="D26" s="28" t="s">
        <v>191</v>
      </c>
      <c r="E26" s="47" t="s">
        <v>192</v>
      </c>
      <c r="F26" s="47" t="s">
        <v>192</v>
      </c>
      <c r="G26" s="14">
        <v>8</v>
      </c>
      <c r="H26" s="14">
        <v>8</v>
      </c>
      <c r="I26" s="16"/>
    </row>
    <row r="27" ht="24" customHeight="true" spans="1:9">
      <c r="A27" s="34"/>
      <c r="B27" s="14"/>
      <c r="C27" s="19" t="s">
        <v>84</v>
      </c>
      <c r="D27" s="28" t="s">
        <v>193</v>
      </c>
      <c r="E27" s="58" t="s">
        <v>194</v>
      </c>
      <c r="F27" s="47" t="s">
        <v>194</v>
      </c>
      <c r="G27" s="14">
        <v>8</v>
      </c>
      <c r="H27" s="14">
        <v>8</v>
      </c>
      <c r="I27" s="16"/>
    </row>
    <row r="28" ht="29" customHeight="true" spans="1:9">
      <c r="A28" s="34"/>
      <c r="B28" s="14"/>
      <c r="C28" s="22"/>
      <c r="D28" s="28" t="s">
        <v>195</v>
      </c>
      <c r="E28" s="47" t="s">
        <v>196</v>
      </c>
      <c r="F28" s="47" t="s">
        <v>196</v>
      </c>
      <c r="G28" s="14">
        <v>8</v>
      </c>
      <c r="H28" s="14">
        <v>8</v>
      </c>
      <c r="I28" s="16"/>
    </row>
    <row r="29" ht="40.5" spans="1:9">
      <c r="A29" s="14"/>
      <c r="B29" s="17" t="s">
        <v>87</v>
      </c>
      <c r="C29" s="14" t="s">
        <v>88</v>
      </c>
      <c r="D29" s="55" t="s">
        <v>197</v>
      </c>
      <c r="E29" s="59" t="s">
        <v>158</v>
      </c>
      <c r="F29" s="59" t="s">
        <v>198</v>
      </c>
      <c r="G29" s="14">
        <v>10</v>
      </c>
      <c r="H29" s="14">
        <v>10</v>
      </c>
      <c r="I29" s="16"/>
    </row>
    <row r="30" spans="1:9">
      <c r="A30" s="14" t="s">
        <v>91</v>
      </c>
      <c r="B30" s="14"/>
      <c r="C30" s="14"/>
      <c r="D30" s="14"/>
      <c r="E30" s="14"/>
      <c r="F30" s="14"/>
      <c r="G30" s="50">
        <f>SUM(G16:G29)+G9</f>
        <v>100</v>
      </c>
      <c r="H30" s="50">
        <f>SUM(H16:H29)+I9</f>
        <v>96.864406779661</v>
      </c>
      <c r="I30" s="16"/>
    </row>
    <row r="31" spans="1:7">
      <c r="A31" s="36" t="s">
        <v>199</v>
      </c>
      <c r="C31" s="9" t="s">
        <v>200</v>
      </c>
      <c r="E31" s="9" t="s">
        <v>201</v>
      </c>
      <c r="G31" s="9" t="s">
        <v>202</v>
      </c>
    </row>
  </sheetData>
  <mergeCells count="31">
    <mergeCell ref="A2:I2"/>
    <mergeCell ref="B6:E6"/>
    <mergeCell ref="G6:I6"/>
    <mergeCell ref="B10:C10"/>
    <mergeCell ref="B11:C11"/>
    <mergeCell ref="B12:C12"/>
    <mergeCell ref="B13:E13"/>
    <mergeCell ref="F13:I13"/>
    <mergeCell ref="B14:E14"/>
    <mergeCell ref="F14:I14"/>
    <mergeCell ref="A30:F30"/>
    <mergeCell ref="A4:A5"/>
    <mergeCell ref="A7:A12"/>
    <mergeCell ref="A13:A14"/>
    <mergeCell ref="A15:A29"/>
    <mergeCell ref="B16:B24"/>
    <mergeCell ref="B25:B28"/>
    <mergeCell ref="C16:C18"/>
    <mergeCell ref="C19:C20"/>
    <mergeCell ref="C21:C22"/>
    <mergeCell ref="C23:C24"/>
    <mergeCell ref="C25:C26"/>
    <mergeCell ref="C27:C28"/>
    <mergeCell ref="D7:D8"/>
    <mergeCell ref="E7:E8"/>
    <mergeCell ref="F7:F8"/>
    <mergeCell ref="G7:G8"/>
    <mergeCell ref="H7:H8"/>
    <mergeCell ref="I7:I8"/>
    <mergeCell ref="B4:I5"/>
    <mergeCell ref="B7:C9"/>
  </mergeCells>
  <pageMargins left="0.7" right="0.7" top="0.75" bottom="0.75" header="0.3" footer="0.3"/>
  <pageSetup paperSize="9" scale="68" orientation="landscape"/>
  <headerFooter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33"/>
  <sheetViews>
    <sheetView zoomScale="85" zoomScaleNormal="85" topLeftCell="A10" workbookViewId="0">
      <selection activeCell="E20" sqref="E20:F21"/>
    </sheetView>
  </sheetViews>
  <sheetFormatPr defaultColWidth="9.40833333333333" defaultRowHeight="18.75"/>
  <cols>
    <col min="1" max="1" width="12.9083333333333" style="9" customWidth="true"/>
    <col min="2" max="2" width="11.8666666666667" style="9" customWidth="true"/>
    <col min="3" max="3" width="9.40833333333333" style="9"/>
    <col min="4" max="4" width="22.4583333333333" style="9" customWidth="true"/>
    <col min="5" max="5" width="23.3166666666667" style="9" customWidth="true"/>
    <col min="6" max="6" width="23.1833333333333" style="9" customWidth="true"/>
    <col min="7" max="7" width="9.40833333333333" style="9" customWidth="true"/>
    <col min="8" max="8" width="11.6333333333333" style="9" customWidth="true"/>
    <col min="9" max="9" width="25.6666666666667" style="9" customWidth="true"/>
    <col min="10" max="10" width="12.8166666666667" style="9"/>
    <col min="11" max="16384" width="9.40833333333333" style="9"/>
  </cols>
  <sheetData>
    <row r="1" s="9" customFormat="true" spans="1:1">
      <c r="A1" s="10" t="s">
        <v>203</v>
      </c>
    </row>
    <row r="2" s="9" customFormat="true" ht="28.5" spans="1:9">
      <c r="A2" s="11" t="s">
        <v>204</v>
      </c>
      <c r="B2" s="11"/>
      <c r="C2" s="11"/>
      <c r="D2" s="11"/>
      <c r="E2" s="11"/>
      <c r="F2" s="11"/>
      <c r="G2" s="11"/>
      <c r="H2" s="11"/>
      <c r="I2" s="11"/>
    </row>
    <row r="3" s="9" customFormat="true" spans="1:1">
      <c r="A3" s="12" t="s">
        <v>166</v>
      </c>
    </row>
    <row r="4" s="9" customFormat="true" spans="1:9">
      <c r="A4" s="13" t="s">
        <v>100</v>
      </c>
      <c r="B4" s="14" t="s">
        <v>205</v>
      </c>
      <c r="C4" s="14"/>
      <c r="D4" s="14"/>
      <c r="E4" s="14"/>
      <c r="F4" s="14"/>
      <c r="G4" s="14"/>
      <c r="H4" s="14"/>
      <c r="I4" s="14"/>
    </row>
    <row r="5" s="9" customFormat="true" spans="1:9">
      <c r="A5" s="15"/>
      <c r="B5" s="14"/>
      <c r="C5" s="14"/>
      <c r="D5" s="14"/>
      <c r="E5" s="14"/>
      <c r="F5" s="14"/>
      <c r="G5" s="14"/>
      <c r="H5" s="14"/>
      <c r="I5" s="14"/>
    </row>
    <row r="6" s="9" customFormat="true" spans="1:9">
      <c r="A6" s="16" t="s">
        <v>168</v>
      </c>
      <c r="B6" s="14" t="s">
        <v>4</v>
      </c>
      <c r="C6" s="14"/>
      <c r="D6" s="14"/>
      <c r="E6" s="14"/>
      <c r="F6" s="14" t="s">
        <v>169</v>
      </c>
      <c r="G6" s="14" t="s">
        <v>170</v>
      </c>
      <c r="H6" s="14"/>
      <c r="I6" s="14"/>
    </row>
    <row r="7" s="9" customFormat="true" spans="1:9">
      <c r="A7" s="17" t="s">
        <v>171</v>
      </c>
      <c r="B7" s="18" t="s">
        <v>172</v>
      </c>
      <c r="C7" s="19"/>
      <c r="D7" s="17" t="s">
        <v>107</v>
      </c>
      <c r="E7" s="17" t="s">
        <v>108</v>
      </c>
      <c r="F7" s="13" t="s">
        <v>8</v>
      </c>
      <c r="G7" s="37" t="s">
        <v>9</v>
      </c>
      <c r="H7" s="37" t="s">
        <v>109</v>
      </c>
      <c r="I7" s="37" t="s">
        <v>11</v>
      </c>
    </row>
    <row r="8" s="9" customFormat="true" spans="1:9">
      <c r="A8" s="20"/>
      <c r="B8" s="21"/>
      <c r="C8" s="22"/>
      <c r="D8" s="23"/>
      <c r="E8" s="23"/>
      <c r="F8" s="15"/>
      <c r="G8" s="37"/>
      <c r="H8" s="37"/>
      <c r="I8" s="37"/>
    </row>
    <row r="9" s="9" customFormat="true" ht="13.9" customHeight="true" spans="1:9">
      <c r="A9" s="20"/>
      <c r="B9" s="24"/>
      <c r="C9" s="25"/>
      <c r="D9" s="26">
        <v>200.04</v>
      </c>
      <c r="E9" s="26">
        <v>4309.15</v>
      </c>
      <c r="F9" s="26">
        <v>4219.49</v>
      </c>
      <c r="G9" s="14">
        <v>10</v>
      </c>
      <c r="H9" s="38">
        <f>F9/E9</f>
        <v>0.979193112330738</v>
      </c>
      <c r="I9" s="50">
        <f>G9*H9</f>
        <v>9.79193112330738</v>
      </c>
    </row>
    <row r="10" s="9" customFormat="true" spans="1:9">
      <c r="A10" s="20"/>
      <c r="B10" s="16" t="s">
        <v>173</v>
      </c>
      <c r="C10" s="16"/>
      <c r="D10" s="26">
        <v>200</v>
      </c>
      <c r="E10" s="26">
        <f>4309.15-E11</f>
        <v>4309.11</v>
      </c>
      <c r="F10" s="26">
        <f>4219.49-F11</f>
        <v>4219.45</v>
      </c>
      <c r="G10" s="16"/>
      <c r="H10" s="38">
        <f>F10/E10</f>
        <v>0.979192919187489</v>
      </c>
      <c r="I10" s="16"/>
    </row>
    <row r="11" s="9" customFormat="true" spans="1:9">
      <c r="A11" s="20"/>
      <c r="B11" s="27" t="s">
        <v>174</v>
      </c>
      <c r="C11" s="27"/>
      <c r="D11" s="26">
        <v>0.04</v>
      </c>
      <c r="E11" s="26">
        <f>0.04</f>
        <v>0.04</v>
      </c>
      <c r="F11" s="26">
        <v>0.04</v>
      </c>
      <c r="G11" s="16"/>
      <c r="H11" s="38">
        <f>F11/E11</f>
        <v>1</v>
      </c>
      <c r="I11" s="16"/>
    </row>
    <row r="12" s="9" customFormat="true" spans="1:9">
      <c r="A12" s="23"/>
      <c r="B12" s="27" t="s">
        <v>175</v>
      </c>
      <c r="C12" s="27"/>
      <c r="D12" s="26"/>
      <c r="E12" s="26"/>
      <c r="F12" s="26"/>
      <c r="G12" s="16"/>
      <c r="H12" s="16"/>
      <c r="I12" s="16"/>
    </row>
    <row r="13" s="9" customFormat="true" spans="1:9">
      <c r="A13" s="14" t="s">
        <v>21</v>
      </c>
      <c r="B13" s="14" t="s">
        <v>22</v>
      </c>
      <c r="C13" s="14"/>
      <c r="D13" s="14"/>
      <c r="E13" s="14"/>
      <c r="F13" s="14" t="s">
        <v>23</v>
      </c>
      <c r="G13" s="14"/>
      <c r="H13" s="14"/>
      <c r="I13" s="14"/>
    </row>
    <row r="14" s="9" customFormat="true" ht="58.35" customHeight="true" spans="1:9">
      <c r="A14" s="14"/>
      <c r="B14" s="28" t="s">
        <v>206</v>
      </c>
      <c r="C14" s="16"/>
      <c r="D14" s="16"/>
      <c r="E14" s="16"/>
      <c r="F14" s="28" t="s">
        <v>177</v>
      </c>
      <c r="G14" s="16"/>
      <c r="H14" s="16"/>
      <c r="I14" s="16"/>
    </row>
    <row r="15" s="9" customFormat="true" ht="30" customHeight="true" spans="1:9">
      <c r="A15" s="14" t="s">
        <v>26</v>
      </c>
      <c r="B15" s="14" t="s">
        <v>27</v>
      </c>
      <c r="C15" s="14" t="s">
        <v>28</v>
      </c>
      <c r="D15" s="14" t="s">
        <v>29</v>
      </c>
      <c r="E15" s="13" t="s">
        <v>122</v>
      </c>
      <c r="F15" s="13" t="s">
        <v>123</v>
      </c>
      <c r="G15" s="37" t="s">
        <v>9</v>
      </c>
      <c r="H15" s="37" t="s">
        <v>11</v>
      </c>
      <c r="I15" s="13" t="s">
        <v>124</v>
      </c>
    </row>
    <row r="16" s="9" customFormat="true" ht="24" customHeight="true" spans="1:9">
      <c r="A16" s="14"/>
      <c r="B16" s="14" t="s">
        <v>207</v>
      </c>
      <c r="C16" s="17" t="s">
        <v>208</v>
      </c>
      <c r="D16" s="28" t="s">
        <v>209</v>
      </c>
      <c r="E16" s="39">
        <v>1</v>
      </c>
      <c r="F16" s="39">
        <v>1</v>
      </c>
      <c r="G16" s="14">
        <v>5</v>
      </c>
      <c r="H16" s="14">
        <v>5</v>
      </c>
      <c r="I16" s="16"/>
    </row>
    <row r="17" s="9" customFormat="true" ht="22" customHeight="true" spans="1:9">
      <c r="A17" s="14"/>
      <c r="B17" s="14"/>
      <c r="C17" s="20"/>
      <c r="D17" s="29" t="s">
        <v>210</v>
      </c>
      <c r="E17" s="40" t="s">
        <v>211</v>
      </c>
      <c r="F17" s="40" t="s">
        <v>212</v>
      </c>
      <c r="G17" s="14">
        <v>3</v>
      </c>
      <c r="H17" s="14">
        <v>3</v>
      </c>
      <c r="I17" s="16"/>
    </row>
    <row r="18" s="9" customFormat="true" ht="44" customHeight="true" spans="1:9">
      <c r="A18" s="14"/>
      <c r="B18" s="14"/>
      <c r="C18" s="23"/>
      <c r="D18" s="30" t="s">
        <v>213</v>
      </c>
      <c r="E18" s="41" t="s">
        <v>214</v>
      </c>
      <c r="F18" s="42">
        <v>0.95</v>
      </c>
      <c r="G18" s="14">
        <v>6</v>
      </c>
      <c r="H18" s="14">
        <v>5</v>
      </c>
      <c r="I18" s="51" t="s">
        <v>215</v>
      </c>
    </row>
    <row r="19" s="9" customFormat="true" ht="23" customHeight="true" spans="1:9">
      <c r="A19" s="14"/>
      <c r="B19" s="14"/>
      <c r="C19" s="17" t="s">
        <v>216</v>
      </c>
      <c r="D19" s="28" t="s">
        <v>217</v>
      </c>
      <c r="E19" s="39">
        <v>1</v>
      </c>
      <c r="F19" s="39">
        <v>1</v>
      </c>
      <c r="G19" s="14">
        <v>5</v>
      </c>
      <c r="H19" s="14">
        <v>5</v>
      </c>
      <c r="I19" s="16"/>
    </row>
    <row r="20" s="9" customFormat="true" ht="42" customHeight="true" spans="1:9">
      <c r="A20" s="14"/>
      <c r="B20" s="14"/>
      <c r="C20" s="20"/>
      <c r="D20" s="31" t="s">
        <v>218</v>
      </c>
      <c r="E20" s="43" t="s">
        <v>219</v>
      </c>
      <c r="F20" s="43" t="s">
        <v>219</v>
      </c>
      <c r="G20" s="17">
        <v>3</v>
      </c>
      <c r="H20" s="17">
        <v>3</v>
      </c>
      <c r="I20" s="52"/>
    </row>
    <row r="21" s="9" customFormat="true" ht="23" customHeight="true" spans="1:9">
      <c r="A21" s="14"/>
      <c r="B21" s="14"/>
      <c r="C21" s="20"/>
      <c r="D21" s="32" t="s">
        <v>220</v>
      </c>
      <c r="E21" s="44" t="s">
        <v>221</v>
      </c>
      <c r="F21" s="45" t="s">
        <v>222</v>
      </c>
      <c r="G21" s="14">
        <v>6</v>
      </c>
      <c r="H21" s="14">
        <v>6</v>
      </c>
      <c r="I21" s="16"/>
    </row>
    <row r="22" s="9" customFormat="true" ht="25" customHeight="true" spans="1:9">
      <c r="A22" s="14"/>
      <c r="B22" s="14"/>
      <c r="C22" s="17" t="s">
        <v>139</v>
      </c>
      <c r="D22" s="28" t="s">
        <v>223</v>
      </c>
      <c r="E22" s="46">
        <v>1</v>
      </c>
      <c r="F22" s="46">
        <v>1</v>
      </c>
      <c r="G22" s="14">
        <v>5</v>
      </c>
      <c r="H22" s="14">
        <v>5</v>
      </c>
      <c r="I22" s="16"/>
    </row>
    <row r="23" s="9" customFormat="true" ht="23" customHeight="true" spans="1:9">
      <c r="A23" s="14"/>
      <c r="B23" s="14"/>
      <c r="C23" s="20"/>
      <c r="D23" s="28" t="s">
        <v>224</v>
      </c>
      <c r="E23" s="46">
        <v>1</v>
      </c>
      <c r="F23" s="46">
        <v>1</v>
      </c>
      <c r="G23" s="14">
        <v>3</v>
      </c>
      <c r="H23" s="14">
        <v>3</v>
      </c>
      <c r="I23" s="16"/>
    </row>
    <row r="24" s="9" customFormat="true" ht="53" customHeight="true" spans="1:9">
      <c r="A24" s="14"/>
      <c r="B24" s="14"/>
      <c r="C24" s="20"/>
      <c r="D24" s="33" t="s">
        <v>225</v>
      </c>
      <c r="E24" s="46">
        <v>1</v>
      </c>
      <c r="F24" s="46" t="s">
        <v>226</v>
      </c>
      <c r="G24" s="14">
        <v>6</v>
      </c>
      <c r="H24" s="14">
        <v>5</v>
      </c>
      <c r="I24" s="51" t="s">
        <v>215</v>
      </c>
    </row>
    <row r="25" s="9" customFormat="true" ht="28" customHeight="true" spans="1:9">
      <c r="A25" s="14"/>
      <c r="B25" s="14"/>
      <c r="C25" s="14" t="s">
        <v>65</v>
      </c>
      <c r="D25" s="28" t="s">
        <v>186</v>
      </c>
      <c r="E25" s="46">
        <v>1</v>
      </c>
      <c r="F25" s="46">
        <v>1</v>
      </c>
      <c r="G25" s="14">
        <v>8</v>
      </c>
      <c r="H25" s="14">
        <v>8</v>
      </c>
      <c r="I25" s="16"/>
    </row>
    <row r="26" s="9" customFormat="true" ht="40" customHeight="true" spans="1:9">
      <c r="A26" s="34"/>
      <c r="B26" s="14" t="s">
        <v>227</v>
      </c>
      <c r="C26" s="35" t="s">
        <v>78</v>
      </c>
      <c r="D26" s="28" t="s">
        <v>228</v>
      </c>
      <c r="E26" s="47" t="s">
        <v>190</v>
      </c>
      <c r="F26" s="47" t="s">
        <v>190</v>
      </c>
      <c r="G26" s="14">
        <v>7</v>
      </c>
      <c r="H26" s="14">
        <v>7</v>
      </c>
      <c r="I26" s="16"/>
    </row>
    <row r="27" s="9" customFormat="true" ht="32" customHeight="true" spans="1:9">
      <c r="A27" s="34"/>
      <c r="B27" s="14"/>
      <c r="C27" s="35"/>
      <c r="D27" s="28" t="s">
        <v>229</v>
      </c>
      <c r="E27" s="48" t="s">
        <v>230</v>
      </c>
      <c r="F27" s="48" t="s">
        <v>230</v>
      </c>
      <c r="G27" s="14">
        <v>7</v>
      </c>
      <c r="H27" s="14">
        <v>7</v>
      </c>
      <c r="I27" s="16"/>
    </row>
    <row r="28" s="9" customFormat="true" ht="24" customHeight="true" spans="1:9">
      <c r="A28" s="34"/>
      <c r="B28" s="14"/>
      <c r="C28" s="14" t="s">
        <v>84</v>
      </c>
      <c r="D28" s="28" t="s">
        <v>231</v>
      </c>
      <c r="E28" s="47" t="s">
        <v>232</v>
      </c>
      <c r="F28" s="47" t="s">
        <v>232</v>
      </c>
      <c r="G28" s="14">
        <v>8</v>
      </c>
      <c r="H28" s="14">
        <v>8</v>
      </c>
      <c r="I28" s="16"/>
    </row>
    <row r="29" s="9" customFormat="true" ht="47" customHeight="true" spans="1:9">
      <c r="A29" s="34"/>
      <c r="B29" s="14"/>
      <c r="C29" s="14"/>
      <c r="D29" s="28" t="s">
        <v>233</v>
      </c>
      <c r="E29" s="47" t="s">
        <v>232</v>
      </c>
      <c r="F29" s="47" t="s">
        <v>232</v>
      </c>
      <c r="G29" s="14">
        <v>8</v>
      </c>
      <c r="H29" s="14">
        <v>8</v>
      </c>
      <c r="I29" s="16"/>
    </row>
    <row r="30" s="9" customFormat="true" ht="32" customHeight="true" spans="1:9">
      <c r="A30" s="34"/>
      <c r="B30" s="18" t="s">
        <v>87</v>
      </c>
      <c r="C30" s="17" t="s">
        <v>88</v>
      </c>
      <c r="D30" s="28" t="s">
        <v>234</v>
      </c>
      <c r="E30" s="49" t="s">
        <v>235</v>
      </c>
      <c r="F30" s="49" t="s">
        <v>235</v>
      </c>
      <c r="G30" s="14">
        <v>5</v>
      </c>
      <c r="H30" s="14">
        <v>5</v>
      </c>
      <c r="I30" s="16"/>
    </row>
    <row r="31" s="9" customFormat="true" ht="55" customHeight="true" spans="1:9">
      <c r="A31" s="34"/>
      <c r="B31" s="21"/>
      <c r="C31" s="23"/>
      <c r="D31" s="29" t="s">
        <v>236</v>
      </c>
      <c r="E31" s="29" t="s">
        <v>237</v>
      </c>
      <c r="F31" s="29" t="s">
        <v>238</v>
      </c>
      <c r="G31" s="14">
        <v>5</v>
      </c>
      <c r="H31" s="14">
        <v>4.5</v>
      </c>
      <c r="I31" s="16"/>
    </row>
    <row r="32" s="9" customFormat="true" spans="1:9">
      <c r="A32" s="14" t="s">
        <v>91</v>
      </c>
      <c r="B32" s="14"/>
      <c r="C32" s="14"/>
      <c r="D32" s="14"/>
      <c r="E32" s="14"/>
      <c r="F32" s="14"/>
      <c r="G32" s="50">
        <f>SUM(G16:G31)+G9</f>
        <v>100</v>
      </c>
      <c r="H32" s="50">
        <f>SUM(H16:H31)+I9</f>
        <v>97.2919311233074</v>
      </c>
      <c r="I32" s="16"/>
    </row>
    <row r="33" s="9" customFormat="true" spans="1:7">
      <c r="A33" s="36" t="s">
        <v>199</v>
      </c>
      <c r="C33" s="9" t="s">
        <v>200</v>
      </c>
      <c r="E33" s="9" t="s">
        <v>201</v>
      </c>
      <c r="G33" s="9" t="s">
        <v>202</v>
      </c>
    </row>
  </sheetData>
  <mergeCells count="32">
    <mergeCell ref="A2:I2"/>
    <mergeCell ref="B6:E6"/>
    <mergeCell ref="G6:I6"/>
    <mergeCell ref="B10:C10"/>
    <mergeCell ref="B11:C11"/>
    <mergeCell ref="B12:C12"/>
    <mergeCell ref="B13:E13"/>
    <mergeCell ref="F13:I13"/>
    <mergeCell ref="B14:E14"/>
    <mergeCell ref="F14:I14"/>
    <mergeCell ref="A32:F32"/>
    <mergeCell ref="A4:A5"/>
    <mergeCell ref="A7:A12"/>
    <mergeCell ref="A13:A14"/>
    <mergeCell ref="A15:A31"/>
    <mergeCell ref="B16:B25"/>
    <mergeCell ref="B26:B29"/>
    <mergeCell ref="B30:B31"/>
    <mergeCell ref="C16:C18"/>
    <mergeCell ref="C19:C21"/>
    <mergeCell ref="C22:C24"/>
    <mergeCell ref="C26:C27"/>
    <mergeCell ref="C28:C29"/>
    <mergeCell ref="C30:C31"/>
    <mergeCell ref="D7:D8"/>
    <mergeCell ref="E7:E8"/>
    <mergeCell ref="F7:F8"/>
    <mergeCell ref="G7:G8"/>
    <mergeCell ref="H7:H8"/>
    <mergeCell ref="I7:I8"/>
    <mergeCell ref="B4:I5"/>
    <mergeCell ref="B7:C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9"/>
  <sheetViews>
    <sheetView topLeftCell="A10" workbookViewId="0">
      <selection activeCell="D13" sqref="D13"/>
    </sheetView>
  </sheetViews>
  <sheetFormatPr defaultColWidth="8.725" defaultRowHeight="13.5"/>
  <cols>
    <col min="1" max="1" width="8.725" style="1"/>
    <col min="2" max="2" width="27.5416666666667" style="1" customWidth="true"/>
    <col min="3" max="3" width="16.275" style="1" customWidth="true"/>
    <col min="4" max="4" width="17.3666666666667" style="1"/>
    <col min="5" max="5" width="11.725" style="1" customWidth="true"/>
    <col min="6" max="7" width="12.8166666666667" style="1"/>
    <col min="8" max="16384" width="8.725" style="1"/>
  </cols>
  <sheetData>
    <row r="2" s="1" customFormat="true" spans="8:8">
      <c r="H2" s="1">
        <v>10000</v>
      </c>
    </row>
    <row r="3" s="1" customFormat="true" spans="2:5">
      <c r="B3" s="1" t="s">
        <v>239</v>
      </c>
      <c r="C3" s="1" t="s">
        <v>240</v>
      </c>
      <c r="D3" s="1" t="s">
        <v>241</v>
      </c>
      <c r="E3" s="1" t="s">
        <v>242</v>
      </c>
    </row>
    <row r="4" s="1" customFormat="true" spans="2:6">
      <c r="B4" s="1" t="s">
        <v>243</v>
      </c>
      <c r="C4" s="2">
        <v>4368.998152</v>
      </c>
      <c r="D4" s="2">
        <v>7119.14</v>
      </c>
      <c r="E4" s="2">
        <v>713.66</v>
      </c>
      <c r="F4" s="2">
        <f t="shared" ref="F4:F6" si="0">SUM(C4:E4)</f>
        <v>12201.798152</v>
      </c>
    </row>
    <row r="5" s="1" customFormat="true" spans="2:6">
      <c r="B5" s="1" t="s">
        <v>244</v>
      </c>
      <c r="C5" s="2">
        <v>0</v>
      </c>
      <c r="D5" s="2">
        <v>4106.520591</v>
      </c>
      <c r="E5" s="2">
        <v>0</v>
      </c>
      <c r="F5" s="2">
        <f t="shared" si="0"/>
        <v>4106.520591</v>
      </c>
    </row>
    <row r="6" s="1" customFormat="true" spans="2:6">
      <c r="B6" s="1" t="s">
        <v>245</v>
      </c>
      <c r="C6" s="2">
        <v>0</v>
      </c>
      <c r="D6" s="2">
        <v>431.295587</v>
      </c>
      <c r="E6" s="2">
        <v>0</v>
      </c>
      <c r="F6" s="2">
        <f t="shared" si="0"/>
        <v>431.295587</v>
      </c>
    </row>
    <row r="7" s="1" customFormat="true" spans="6:6">
      <c r="F7" s="2">
        <f>SUM(F4:F6)</f>
        <v>16739.61433</v>
      </c>
    </row>
    <row r="9" s="1" customFormat="true" spans="2:5">
      <c r="B9" s="1" t="s">
        <v>246</v>
      </c>
      <c r="C9" s="1" t="s">
        <v>240</v>
      </c>
      <c r="D9" s="1" t="s">
        <v>241</v>
      </c>
      <c r="E9" s="1" t="s">
        <v>242</v>
      </c>
    </row>
    <row r="10" s="1" customFormat="true" spans="2:9">
      <c r="B10" s="1" t="s">
        <v>247</v>
      </c>
      <c r="C10" s="2">
        <v>4182.960643</v>
      </c>
      <c r="D10" s="2">
        <v>11304.243455</v>
      </c>
      <c r="E10" s="2">
        <v>628.021937</v>
      </c>
      <c r="F10" s="7">
        <f t="shared" ref="F10:F13" si="1">SUM(C10:E10)</f>
        <v>16115.226035</v>
      </c>
      <c r="G10" s="2">
        <f t="shared" ref="G10:G13" si="2">F10-7</f>
        <v>16108.226035</v>
      </c>
      <c r="I10" s="1" t="s">
        <v>248</v>
      </c>
    </row>
    <row r="11" s="1" customFormat="true" spans="2:7">
      <c r="B11" s="1" t="s">
        <v>249</v>
      </c>
      <c r="C11" s="2">
        <v>4182.960643</v>
      </c>
      <c r="D11" s="2">
        <v>7119.14</v>
      </c>
      <c r="E11" s="2">
        <v>628.021937</v>
      </c>
      <c r="F11" s="2">
        <f t="shared" si="1"/>
        <v>11930.12258</v>
      </c>
      <c r="G11" s="2">
        <f t="shared" si="2"/>
        <v>11923.12258</v>
      </c>
    </row>
    <row r="12" s="1" customFormat="true" spans="2:7">
      <c r="B12" s="1" t="s">
        <v>250</v>
      </c>
      <c r="C12" s="2">
        <v>3919.882229</v>
      </c>
      <c r="D12" s="2">
        <v>3022.17</v>
      </c>
      <c r="E12" s="2">
        <v>508.021937</v>
      </c>
      <c r="F12" s="2">
        <f t="shared" si="1"/>
        <v>7450.074166</v>
      </c>
      <c r="G12" s="2"/>
    </row>
    <row r="13" s="1" customFormat="true" spans="2:7">
      <c r="B13" s="1" t="s">
        <v>251</v>
      </c>
      <c r="C13" s="2">
        <v>263.078414</v>
      </c>
      <c r="D13" s="2">
        <v>4096.97</v>
      </c>
      <c r="E13" s="2">
        <v>120</v>
      </c>
      <c r="F13" s="7">
        <f t="shared" si="1"/>
        <v>4480.048414</v>
      </c>
      <c r="G13" s="2">
        <f t="shared" si="2"/>
        <v>4473.048414</v>
      </c>
    </row>
    <row r="15" s="1" customFormat="true" spans="6:6">
      <c r="F15" s="8"/>
    </row>
    <row r="16" s="1" customFormat="true" spans="2:2">
      <c r="B16" s="1" t="s">
        <v>250</v>
      </c>
    </row>
    <row r="17" s="1" customFormat="true" spans="2:5">
      <c r="B17" s="3" t="s">
        <v>252</v>
      </c>
      <c r="C17" s="4">
        <v>641.175</v>
      </c>
      <c r="D17" s="2">
        <v>600</v>
      </c>
      <c r="E17" s="2">
        <f t="shared" ref="E17:E21" si="3">SUM(C17:D17)</f>
        <v>1241.175</v>
      </c>
    </row>
    <row r="18" s="1" customFormat="true" spans="2:5">
      <c r="B18" s="5" t="s">
        <v>253</v>
      </c>
      <c r="C18" s="4">
        <v>171</v>
      </c>
      <c r="D18" s="2">
        <v>2336.1</v>
      </c>
      <c r="E18" s="2">
        <f t="shared" si="3"/>
        <v>2507.1</v>
      </c>
    </row>
    <row r="19" s="1" customFormat="true" spans="2:5">
      <c r="B19" s="5" t="s">
        <v>254</v>
      </c>
      <c r="C19" s="6">
        <v>2953.707229</v>
      </c>
      <c r="D19" s="2">
        <v>86.07</v>
      </c>
      <c r="E19" s="2">
        <f t="shared" si="3"/>
        <v>3039.777229</v>
      </c>
    </row>
    <row r="20" s="1" customFormat="true" spans="2:5">
      <c r="B20" s="5" t="s">
        <v>255</v>
      </c>
      <c r="C20" s="4">
        <v>154</v>
      </c>
      <c r="D20" s="2">
        <v>0</v>
      </c>
      <c r="E20" s="2">
        <f t="shared" si="3"/>
        <v>154</v>
      </c>
    </row>
    <row r="21" s="1" customFormat="true" spans="3:5">
      <c r="C21" s="2">
        <f>SUM(C17:C20)</f>
        <v>3919.882229</v>
      </c>
      <c r="D21" s="1">
        <f>SUM(D17:D20)</f>
        <v>3022.17</v>
      </c>
      <c r="E21" s="2">
        <f t="shared" si="3"/>
        <v>6942.052229</v>
      </c>
    </row>
    <row r="23" s="1" customFormat="true" spans="2:2">
      <c r="B23" s="1" t="s">
        <v>251</v>
      </c>
    </row>
    <row r="24" s="1" customFormat="true" spans="2:6">
      <c r="B24" s="1" t="s">
        <v>256</v>
      </c>
      <c r="C24" s="2">
        <f>7.5171-7</f>
        <v>0.5171</v>
      </c>
      <c r="D24" s="2">
        <v>0</v>
      </c>
      <c r="E24" s="2">
        <v>0</v>
      </c>
      <c r="F24" s="2">
        <f t="shared" ref="F24:F28" si="4">SUM(C24:E24)</f>
        <v>0.5171</v>
      </c>
    </row>
    <row r="25" s="1" customFormat="true" spans="2:6">
      <c r="B25" s="1" t="s">
        <v>252</v>
      </c>
      <c r="C25" s="2">
        <v>1.957638</v>
      </c>
      <c r="D25" s="2">
        <v>1.44</v>
      </c>
      <c r="E25" s="2">
        <v>0</v>
      </c>
      <c r="F25" s="2">
        <f t="shared" si="4"/>
        <v>3.397638</v>
      </c>
    </row>
    <row r="26" s="1" customFormat="true" spans="2:6">
      <c r="B26" s="1" t="s">
        <v>254</v>
      </c>
      <c r="C26" s="2">
        <v>253.603676</v>
      </c>
      <c r="D26" s="2">
        <v>290.73</v>
      </c>
      <c r="E26" s="2">
        <v>0</v>
      </c>
      <c r="F26" s="2">
        <f t="shared" si="4"/>
        <v>544.333676</v>
      </c>
    </row>
    <row r="27" s="1" customFormat="true" spans="2:6">
      <c r="B27" s="1" t="s">
        <v>253</v>
      </c>
      <c r="C27" s="2">
        <v>0</v>
      </c>
      <c r="D27" s="2">
        <v>3804.8</v>
      </c>
      <c r="E27" s="2">
        <v>0</v>
      </c>
      <c r="F27" s="2">
        <f t="shared" si="4"/>
        <v>3804.8</v>
      </c>
    </row>
    <row r="28" s="1" customFormat="true" spans="2:6">
      <c r="B28" s="1" t="s">
        <v>257</v>
      </c>
      <c r="C28" s="2">
        <v>0</v>
      </c>
      <c r="D28" s="2">
        <v>0</v>
      </c>
      <c r="E28" s="2">
        <v>120</v>
      </c>
      <c r="F28" s="2">
        <f t="shared" si="4"/>
        <v>120</v>
      </c>
    </row>
    <row r="29" s="1" customFormat="true" spans="6:6">
      <c r="F29" s="2">
        <f>SUM(F24:F28)</f>
        <v>4473.048414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附件2</vt:lpstr>
      <vt:lpstr>附件3</vt:lpstr>
      <vt:lpstr>附件4</vt:lpstr>
      <vt:lpstr>附件5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45293</dc:creator>
  <cp:lastModifiedBy>greatwall</cp:lastModifiedBy>
  <dcterms:created xsi:type="dcterms:W3CDTF">2022-05-11T19:27:00Z</dcterms:created>
  <dcterms:modified xsi:type="dcterms:W3CDTF">2023-05-30T17:25:18Z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38B6FE79D7E34775A1EF93E9ADEF357A</vt:lpwstr>
  </property>
  <property fmtid="{D5CDD505-2E9C-101B-9397-08002B2CF9AE}" pid="3" name="KSOProductBuildVer">
    <vt:lpwstr>2052-11.8.2.10251</vt:lpwstr>
  </property>
</Properties>
</file>